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'общее'!$A$1:$J$206</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'общее'!$A$1:$L$206</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3B2C9A4_30AF_46B9_B96A_6FCC84D8466F_.wvu.FilterData" localSheetId="0" hidden="1">'общее'!$A$4:$J$8</definedName>
    <definedName name="Z_83B2C9A4_30AF_46B9_B96A_6FCC84D8466F_.wvu.Rows" localSheetId="0" hidden="1">'общее'!$90:$90,'общее'!$153:$153,'общее'!$180:$181,'общее'!$196:$196</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'общее'!$A$1:$J$206</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D99C893A_0D9F_4F69_B1E5_4BCEB72F4291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s>
  <calcPr fullCalcOnLoad="1"/>
</workbook>
</file>

<file path=xl/sharedStrings.xml><?xml version="1.0" encoding="utf-8"?>
<sst xmlns="http://schemas.openxmlformats.org/spreadsheetml/2006/main" count="367" uniqueCount="347">
  <si>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</si>
  <si>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</si>
  <si>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</si>
  <si>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</si>
  <si>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</si>
  <si>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</si>
  <si>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</si>
  <si>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</si>
  <si>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</si>
  <si>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</si>
  <si>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</si>
  <si>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</si>
  <si>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</si>
  <si>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</si>
  <si>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</si>
  <si>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</si>
  <si>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</si>
  <si>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</si>
  <si>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</si>
  <si>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</si>
  <si>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</si>
  <si>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</si>
  <si>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</si>
  <si>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</si>
  <si>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</si>
  <si>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</si>
  <si>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</si>
  <si>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</si>
  <si>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</si>
  <si>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</si>
  <si>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</si>
  <si>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</si>
  <si>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</si>
  <si>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</si>
  <si>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</si>
  <si>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</si>
  <si>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</si>
  <si>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</si>
  <si>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</si>
  <si>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</si>
  <si>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</si>
  <si>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</si>
  <si>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</si>
  <si>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</si>
  <si>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</si>
  <si>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</si>
  <si>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</si>
  <si>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</si>
  <si>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</si>
  <si>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</si>
  <si>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</si>
  <si>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</si>
  <si>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</si>
  <si>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</si>
  <si>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</si>
  <si>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</si>
  <si>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</si>
  <si>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</si>
  <si>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</si>
  <si>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</si>
  <si>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</si>
  <si>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</si>
  <si>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</si>
  <si>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</si>
  <si>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</si>
  <si>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</si>
  <si>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081004</t>
  </si>
  <si>
    <t>Централізовані бухгалтерії</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</si>
  <si>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</si>
  <si>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</si>
  <si>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</si>
  <si>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</si>
  <si>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</si>
  <si>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</si>
  <si>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</si>
  <si>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</si>
  <si>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</si>
  <si>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</si>
  <si>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</si>
  <si>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</si>
  <si>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</si>
  <si>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</si>
  <si>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</si>
  <si>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</si>
  <si>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</si>
  <si>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</si>
  <si>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</si>
  <si>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</si>
  <si>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</si>
  <si>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</si>
  <si>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</si>
  <si>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</si>
  <si>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</si>
  <si>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</si>
  <si>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</si>
  <si>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</si>
  <si>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</si>
  <si>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</si>
  <si>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</si>
  <si>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</si>
  <si>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</si>
  <si>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</si>
  <si>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</si>
  <si>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</si>
  <si>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</si>
  <si>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</si>
  <si>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</si>
  <si>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</si>
  <si>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</si>
  <si>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</si>
  <si>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</si>
  <si>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</si>
  <si>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</si>
  <si>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</si>
  <si>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</si>
  <si>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</si>
  <si>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</si>
  <si>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</si>
  <si>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</si>
  <si>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</si>
  <si>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</si>
  <si>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</si>
  <si>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</si>
  <si>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</si>
  <si>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</si>
  <si>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</si>
  <si>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</si>
  <si>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</si>
  <si>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</si>
  <si>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</si>
  <si>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</si>
  <si>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</si>
  <si>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</si>
  <si>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</si>
  <si>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</si>
  <si>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</si>
  <si>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</si>
  <si>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</si>
  <si>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</si>
  <si>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</si>
  <si>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</si>
  <si>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</si>
  <si>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</si>
  <si>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</si>
  <si>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</si>
  <si>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</si>
  <si>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</si>
  <si>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</si>
  <si>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</si>
  <si>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</si>
  <si>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</si>
  <si>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</si>
  <si>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</si>
  <si>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</si>
  <si>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</si>
  <si>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</si>
  <si>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</si>
  <si>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</si>
  <si>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</si>
  <si>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</si>
  <si>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</si>
  <si>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</si>
  <si>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</si>
  <si>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</si>
  <si>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</si>
  <si>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</si>
  <si>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</si>
  <si>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</si>
  <si>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</si>
  <si>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</si>
  <si>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</si>
  <si>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</si>
  <si>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</si>
  <si>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</si>
  <si>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</si>
  <si>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</si>
  <si>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</si>
  <si>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</si>
  <si>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</si>
  <si>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</si>
  <si>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</si>
  <si>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</si>
  <si>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</si>
  <si>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</si>
  <si>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</si>
  <si>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</si>
  <si>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</si>
  <si>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</si>
  <si>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</si>
  <si>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</si>
  <si>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</si>
  <si>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</si>
  <si>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</si>
  <si>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</si>
  <si>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</si>
  <si>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</si>
  <si>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</si>
  <si>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</si>
  <si>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</si>
  <si>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</si>
  <si>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</si>
  <si>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</si>
  <si>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</si>
  <si>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</si>
  <si>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</si>
  <si>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</si>
  <si>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</si>
  <si>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</si>
  <si>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</si>
  <si>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</si>
  <si>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</si>
  <si>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</si>
  <si>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</si>
  <si>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</si>
  <si>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</si>
  <si>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</si>
  <si>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</si>
  <si>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</si>
  <si>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</si>
  <si>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</si>
  <si>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</si>
  <si>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</si>
  <si>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</si>
  <si>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</si>
  <si>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</si>
  <si>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</si>
  <si>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</si>
  <si>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</si>
  <si>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</si>
  <si>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</si>
  <si>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</si>
  <si>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</si>
  <si>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</si>
  <si>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</si>
  <si>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</si>
  <si>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</si>
  <si>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</si>
  <si>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</si>
  <si>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</si>
  <si>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</si>
  <si>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</si>
  <si>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</si>
  <si>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</si>
  <si>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</si>
  <si>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</si>
  <si>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</si>
  <si>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</si>
  <si>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</si>
  <si>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</si>
  <si>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</si>
  <si>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</si>
  <si>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</si>
  <si>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</si>
  <si>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</si>
  <si>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</si>
  <si>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</si>
  <si>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</si>
  <si>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</si>
  <si>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</si>
  <si>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</si>
  <si>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</si>
  <si>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</si>
  <si>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070807</t>
  </si>
  <si>
    <t>090205</t>
  </si>
  <si>
    <t>090208</t>
  </si>
  <si>
    <t>091108</t>
  </si>
  <si>
    <t>180410</t>
  </si>
  <si>
    <t>250905</t>
  </si>
  <si>
    <t>100602</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</si>
  <si>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</si>
  <si>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</si>
  <si>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</si>
  <si>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</si>
  <si>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</si>
  <si>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Інші заходи, пов'язані з економічною діяльністю </t>
  </si>
  <si>
    <t>Інші освітні програми </t>
  </si>
  <si>
    <t>091106</t>
  </si>
  <si>
    <t>250203</t>
  </si>
  <si>
    <t>Проведення виборів народних депутатів  Верховної Ради Автономної Республіки  Крим, місцевих та сільських, селищних, міських голів</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</si>
  <si>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</si>
  <si>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</si>
  <si>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</si>
  <si>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</si>
  <si>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</si>
  <si>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</si>
  <si>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</si>
  <si>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у  тис.грн.</t>
  </si>
  <si>
    <t>у відсотках</t>
  </si>
  <si>
    <t>Виконано за   2013 рік, тис.грн.</t>
  </si>
  <si>
    <t>Авансові внески з податку на прибуток підприємств та фінансових  установ  комунальної власності</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</si>
  <si>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</si>
  <si>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</si>
  <si>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</si>
  <si>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</si>
  <si>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</si>
  <si>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</si>
  <si>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Інформація про  виконання міського  бюджету міста Миколаєва за  2014 рік (з динамікою змін порівняно з  2013 роком)</t>
  </si>
  <si>
    <t>Податок на нерухоме майно,відмінне від земельної ділянки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</si>
  <si>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</si>
  <si>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</si>
  <si>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</si>
  <si>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</si>
  <si>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</si>
  <si>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Виконано за   2014 рік, тис.грн.</t>
  </si>
  <si>
    <t xml:space="preserve">Виконано за  2013 рік, тис.грн. </t>
  </si>
  <si>
    <t>Виконано за  2014 рік, тис.грн.</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</si>
  <si>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</si>
  <si>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в 22,6р.б.</t>
  </si>
  <si>
    <t>в 17,8 р.б.</t>
  </si>
  <si>
    <t>в 19,7 р.б.</t>
  </si>
  <si>
    <t>в 4,9р.б.</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</si>
  <si>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</si>
  <si>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</si>
  <si>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</si>
  <si>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</si>
  <si>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</si>
  <si>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</si>
  <si>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в 1,4 р.б.</t>
  </si>
  <si>
    <t>в 1,6 р.б.</t>
  </si>
  <si>
    <t>в 94,0 р.б.</t>
  </si>
  <si>
    <t>в 6,2 р.б.</t>
  </si>
  <si>
    <t>в 4,9 р.б.</t>
  </si>
  <si>
    <t>в 17,3 р.б.</t>
  </si>
  <si>
    <t>в 56,6 р.б.</t>
  </si>
  <si>
    <t>в 8,2 р.б.</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</si>
  <si>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</si>
  <si>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</si>
  <si>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</si>
  <si>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</si>
  <si>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</si>
  <si>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</si>
  <si>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</si>
  <si>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</si>
  <si>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</si>
  <si>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</si>
  <si>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</si>
  <si>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станом на 01 січня 2015 року, тис. грн.</t>
  </si>
  <si>
    <t>станом на 01 січня 2014 року, тис. грн.</t>
  </si>
  <si>
    <t>Субвенції</t>
  </si>
  <si>
    <t>Дотації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</si>
  <si>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</si>
  <si>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</si>
  <si>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</si>
  <si>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</si>
  <si>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</si>
  <si>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41036600</t>
  </si>
  <si>
    <t>Дотації вирівнювання з державного бюджету місцевим бюджетам</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</si>
</sst>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2">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b/>
      <sz val="20"/>
      <name val="Times New Roman"/>
      <family val="1"/>
    </font>
    <font>
      <sz val="14"/>
      <color indexed="10"/>
      <name val="Times New Roman"/>
      <family val="1"/>
    </font>
    <font>
      <b/>
      <sz val="18"/>
      <color indexed="8"/>
      <name val="Times New Roman"/>
      <family val="1"/>
    </font>
    <font>
      <sz val="11"/>
      <color indexed="8"/>
      <name val="Times New Roman"/>
      <family val="1"/>
    </font>
    <font>
      <b/>
      <sz val="16"/>
      <name val="Arial Cyr"/>
      <family val="0"/>
    </font>
    <font>
      <sz val="16"/>
      <name val="Times New Roman"/>
      <family val="1"/>
    </font>
    <font>
      <b/>
      <sz val="14"/>
      <name val="Arial Cyr"/>
      <family val="0"/>
    </font>
    <font>
      <sz val="14"/>
      <name val="Arial"/>
      <family val="2"/>
    </font>
    <font>
      <sz val="16"/>
      <color indexed="8"/>
      <name val="Times New Roman"/>
      <family val="1"/>
    </font>
    <font>
      <sz val="16"/>
      <name val="Arial Cyr"/>
      <family val="0"/>
    </font>
    <font>
      <b/>
      <u val="single"/>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6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180" fontId="10" fillId="0" borderId="10" xfId="0" applyNumberFormat="1" applyFont="1" applyBorder="1" applyAlignment="1">
      <alignment/>
    </xf>
    <xf numFmtId="0" fontId="12" fillId="0" borderId="0" xfId="0" applyFont="1" applyAlignment="1">
      <alignment/>
    </xf>
    <xf numFmtId="49" fontId="13" fillId="0" borderId="11" xfId="0" applyNumberFormat="1" applyFont="1" applyFill="1" applyBorder="1" applyAlignment="1" applyProtection="1">
      <alignment horizontal="left" vertical="top"/>
      <protection locked="0"/>
    </xf>
    <xf numFmtId="183" fontId="13" fillId="0" borderId="12" xfId="0" applyNumberFormat="1" applyFont="1" applyFill="1" applyBorder="1" applyAlignment="1" applyProtection="1">
      <alignment horizontal="left" vertical="top" wrapText="1"/>
      <protection locked="0"/>
    </xf>
    <xf numFmtId="0" fontId="14" fillId="0" borderId="10" xfId="0" applyNumberFormat="1" applyFont="1" applyFill="1" applyBorder="1" applyAlignment="1" applyProtection="1" quotePrefix="1">
      <alignment horizontal="left" vertical="top"/>
      <protection locked="0"/>
    </xf>
    <xf numFmtId="183" fontId="14" fillId="0" borderId="13"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protection locked="0"/>
    </xf>
    <xf numFmtId="183" fontId="13" fillId="0" borderId="13" xfId="0" applyNumberFormat="1" applyFont="1" applyFill="1" applyBorder="1" applyAlignment="1" applyProtection="1">
      <alignment horizontal="left" vertical="top" wrapText="1"/>
      <protection/>
    </xf>
    <xf numFmtId="49" fontId="14" fillId="0" borderId="10" xfId="0" applyNumberFormat="1" applyFont="1" applyFill="1" applyBorder="1" applyAlignment="1" applyProtection="1">
      <alignment horizontal="left" vertical="top"/>
      <protection locked="0"/>
    </xf>
    <xf numFmtId="183" fontId="14" fillId="0" borderId="13" xfId="0" applyNumberFormat="1" applyFont="1" applyFill="1" applyBorder="1" applyAlignment="1" applyProtection="1">
      <alignment horizontal="left" vertical="top" wrapText="1"/>
      <protection/>
    </xf>
    <xf numFmtId="183" fontId="13" fillId="0" borderId="13" xfId="0" applyNumberFormat="1" applyFont="1" applyFill="1" applyBorder="1" applyAlignment="1" applyProtection="1">
      <alignment horizontal="left" vertical="top"/>
      <protection/>
    </xf>
    <xf numFmtId="0" fontId="10" fillId="0" borderId="13" xfId="0" applyFont="1" applyBorder="1" applyAlignment="1">
      <alignment horizontal="left" vertical="top" wrapText="1"/>
    </xf>
    <xf numFmtId="49" fontId="13" fillId="0" borderId="10" xfId="0" applyNumberFormat="1" applyFont="1" applyFill="1" applyBorder="1" applyAlignment="1" applyProtection="1">
      <alignment horizontal="left" vertical="top"/>
      <protection/>
    </xf>
    <xf numFmtId="183" fontId="14" fillId="0" borderId="10" xfId="0" applyNumberFormat="1" applyFont="1" applyFill="1" applyBorder="1" applyAlignment="1" applyProtection="1">
      <alignment horizontal="left" vertical="top" wrapText="1"/>
      <protection locked="0"/>
    </xf>
    <xf numFmtId="49" fontId="14" fillId="0" borderId="14" xfId="0" applyNumberFormat="1" applyFont="1" applyFill="1" applyBorder="1" applyAlignment="1" applyProtection="1">
      <alignment horizontal="left" vertical="top"/>
      <protection locked="0"/>
    </xf>
    <xf numFmtId="183" fontId="14" fillId="0" borderId="14" xfId="0" applyNumberFormat="1" applyFont="1" applyFill="1" applyBorder="1" applyAlignment="1" applyProtection="1">
      <alignment horizontal="left" vertical="top" wrapText="1"/>
      <protection locked="0"/>
    </xf>
    <xf numFmtId="0" fontId="10" fillId="0" borderId="14" xfId="0" applyNumberFormat="1" applyFont="1" applyFill="1" applyBorder="1" applyAlignment="1">
      <alignment vertical="top" wrapText="1"/>
    </xf>
    <xf numFmtId="49" fontId="14" fillId="0" borderId="15" xfId="0" applyNumberFormat="1" applyFont="1" applyFill="1" applyBorder="1" applyAlignment="1" applyProtection="1">
      <alignment horizontal="left" vertical="top"/>
      <protection locked="0"/>
    </xf>
    <xf numFmtId="0" fontId="10" fillId="0" borderId="15"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xf>
    <xf numFmtId="49" fontId="14" fillId="0" borderId="10" xfId="0" applyNumberFormat="1" applyFont="1" applyFill="1" applyBorder="1" applyAlignment="1" applyProtection="1">
      <alignment horizontal="left" vertical="top"/>
      <protection/>
    </xf>
    <xf numFmtId="183" fontId="13" fillId="0" borderId="13" xfId="0" applyNumberFormat="1" applyFont="1" applyFill="1" applyBorder="1" applyAlignment="1" applyProtection="1">
      <alignment horizontal="left" vertical="top" wrapText="1"/>
      <protection locked="0"/>
    </xf>
    <xf numFmtId="0" fontId="10" fillId="0" borderId="13" xfId="53" applyFont="1" applyBorder="1" applyAlignment="1" applyProtection="1">
      <alignment horizontal="left" vertical="top" wrapText="1"/>
      <protection/>
    </xf>
    <xf numFmtId="49" fontId="15" fillId="0" borderId="10" xfId="0" applyNumberFormat="1" applyFont="1" applyFill="1" applyBorder="1" applyAlignment="1" applyProtection="1">
      <alignment horizontal="left" vertical="top"/>
      <protection/>
    </xf>
    <xf numFmtId="183" fontId="15" fillId="0" borderId="13" xfId="0" applyNumberFormat="1" applyFont="1" applyFill="1" applyBorder="1" applyAlignment="1" applyProtection="1">
      <alignment horizontal="left" vertical="top" wrapText="1"/>
      <protection/>
    </xf>
    <xf numFmtId="49" fontId="13" fillId="0" borderId="15" xfId="0" applyNumberFormat="1" applyFont="1" applyFill="1" applyBorder="1" applyAlignment="1" applyProtection="1">
      <alignment horizontal="left" vertical="top"/>
      <protection/>
    </xf>
    <xf numFmtId="183" fontId="13" fillId="0" borderId="17" xfId="0" applyNumberFormat="1" applyFont="1" applyFill="1" applyBorder="1" applyAlignment="1" applyProtection="1">
      <alignment horizontal="left" vertical="top" wrapText="1"/>
      <protection/>
    </xf>
    <xf numFmtId="0" fontId="14" fillId="0" borderId="14" xfId="0" applyNumberFormat="1" applyFont="1" applyFill="1" applyBorder="1" applyAlignment="1" applyProtection="1">
      <alignment horizontal="left" vertical="top" wrapText="1"/>
      <protection/>
    </xf>
    <xf numFmtId="49" fontId="13" fillId="0" borderId="18" xfId="0" applyNumberFormat="1" applyFont="1" applyFill="1" applyBorder="1" applyAlignment="1" applyProtection="1">
      <alignment horizontal="left" vertical="top"/>
      <protection/>
    </xf>
    <xf numFmtId="183" fontId="13" fillId="0" borderId="19" xfId="0" applyNumberFormat="1" applyFont="1" applyFill="1" applyBorder="1" applyAlignment="1" applyProtection="1">
      <alignment horizontal="left" vertical="top"/>
      <protection locked="0"/>
    </xf>
    <xf numFmtId="49" fontId="13" fillId="0" borderId="20" xfId="0" applyNumberFormat="1" applyFont="1" applyFill="1" applyBorder="1" applyAlignment="1" applyProtection="1">
      <alignment horizontal="left" vertical="top"/>
      <protection/>
    </xf>
    <xf numFmtId="0" fontId="5" fillId="0" borderId="15" xfId="0" applyFont="1" applyBorder="1" applyAlignment="1">
      <alignment/>
    </xf>
    <xf numFmtId="0" fontId="14" fillId="0" borderId="10" xfId="0" applyNumberFormat="1" applyFont="1" applyFill="1" applyBorder="1" applyAlignment="1" applyProtection="1">
      <alignment horizontal="left" vertical="top" wrapText="1"/>
      <protection/>
    </xf>
    <xf numFmtId="0" fontId="11" fillId="0" borderId="21" xfId="0" applyFont="1" applyBorder="1" applyAlignment="1">
      <alignment horizontal="center" vertical="center" wrapText="1"/>
    </xf>
    <xf numFmtId="0" fontId="11" fillId="0" borderId="21" xfId="0" applyFont="1" applyBorder="1" applyAlignment="1">
      <alignment horizontal="center" vertical="top" wrapText="1"/>
    </xf>
    <xf numFmtId="0" fontId="11" fillId="0" borderId="18" xfId="0" applyFont="1" applyBorder="1" applyAlignment="1">
      <alignment horizontal="center" vertical="top" wrapText="1"/>
    </xf>
    <xf numFmtId="9" fontId="11" fillId="0" borderId="18" xfId="58" applyFont="1" applyBorder="1" applyAlignment="1">
      <alignment horizontal="center" vertical="top" wrapText="1"/>
    </xf>
    <xf numFmtId="185" fontId="13" fillId="0" borderId="15" xfId="0" applyNumberFormat="1" applyFont="1" applyFill="1" applyBorder="1" applyAlignment="1" applyProtection="1">
      <alignment horizontal="right" vertical="center" wrapText="1"/>
      <protection/>
    </xf>
    <xf numFmtId="182" fontId="7" fillId="0" borderId="15" xfId="0" applyNumberFormat="1" applyFont="1" applyBorder="1" applyAlignment="1">
      <alignment horizontal="right" vertical="center"/>
    </xf>
    <xf numFmtId="185" fontId="15" fillId="0" borderId="15" xfId="0" applyNumberFormat="1" applyFont="1" applyFill="1" applyBorder="1" applyAlignment="1" applyProtection="1">
      <alignment horizontal="right" vertical="center" wrapText="1"/>
      <protection/>
    </xf>
    <xf numFmtId="182" fontId="11" fillId="0" borderId="15" xfId="0" applyNumberFormat="1" applyFont="1" applyBorder="1" applyAlignment="1">
      <alignment horizontal="right" vertical="center"/>
    </xf>
    <xf numFmtId="185" fontId="13" fillId="0" borderId="10" xfId="0" applyNumberFormat="1" applyFont="1" applyFill="1" applyBorder="1" applyAlignment="1" applyProtection="1">
      <alignment horizontal="right" vertical="center" wrapText="1"/>
      <protection/>
    </xf>
    <xf numFmtId="185" fontId="15" fillId="0" borderId="22" xfId="0" applyNumberFormat="1" applyFont="1" applyFill="1" applyBorder="1" applyAlignment="1" applyProtection="1">
      <alignment horizontal="right" vertical="center" wrapText="1"/>
      <protection/>
    </xf>
    <xf numFmtId="182" fontId="11" fillId="0" borderId="22" xfId="0" applyNumberFormat="1" applyFont="1" applyBorder="1" applyAlignment="1">
      <alignment horizontal="right" vertical="center"/>
    </xf>
    <xf numFmtId="185" fontId="15" fillId="0" borderId="14" xfId="0" applyNumberFormat="1" applyFont="1" applyFill="1" applyBorder="1" applyAlignment="1" applyProtection="1">
      <alignment horizontal="right" vertical="center" wrapText="1"/>
      <protection/>
    </xf>
    <xf numFmtId="182" fontId="11" fillId="0" borderId="14" xfId="0" applyNumberFormat="1" applyFont="1" applyBorder="1" applyAlignment="1">
      <alignment horizontal="right" vertical="center"/>
    </xf>
    <xf numFmtId="185" fontId="15" fillId="0" borderId="10" xfId="0" applyNumberFormat="1" applyFont="1" applyFill="1" applyBorder="1" applyAlignment="1" applyProtection="1">
      <alignment horizontal="right" vertical="center" wrapText="1"/>
      <protection/>
    </xf>
    <xf numFmtId="182" fontId="11" fillId="0" borderId="10" xfId="0" applyNumberFormat="1" applyFont="1" applyBorder="1" applyAlignment="1">
      <alignment horizontal="right" vertical="center"/>
    </xf>
    <xf numFmtId="185" fontId="13" fillId="0" borderId="18" xfId="0" applyNumberFormat="1" applyFont="1" applyFill="1" applyBorder="1" applyAlignment="1" applyProtection="1">
      <alignment horizontal="right" vertical="center" wrapText="1"/>
      <protection/>
    </xf>
    <xf numFmtId="182" fontId="7" fillId="0" borderId="18" xfId="0" applyNumberFormat="1" applyFont="1" applyBorder="1" applyAlignment="1">
      <alignment horizontal="right" vertical="center"/>
    </xf>
    <xf numFmtId="182" fontId="7" fillId="0" borderId="23" xfId="0" applyNumberFormat="1" applyFont="1" applyBorder="1" applyAlignment="1">
      <alignment horizontal="right" vertical="center"/>
    </xf>
    <xf numFmtId="0" fontId="10" fillId="0" borderId="10" xfId="0" applyFont="1" applyBorder="1" applyAlignment="1">
      <alignment horizontal="left" vertical="top"/>
    </xf>
    <xf numFmtId="0" fontId="11" fillId="0" borderId="10" xfId="0" applyFont="1" applyBorder="1" applyAlignment="1">
      <alignment horizontal="left" vertical="top"/>
    </xf>
    <xf numFmtId="0" fontId="10" fillId="0" borderId="15" xfId="0" applyFont="1" applyBorder="1" applyAlignment="1">
      <alignment horizontal="left" vertical="top"/>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xf>
    <xf numFmtId="180" fontId="18" fillId="0" borderId="10" xfId="0" applyNumberFormat="1" applyFont="1" applyBorder="1" applyAlignment="1">
      <alignment/>
    </xf>
    <xf numFmtId="185" fontId="7" fillId="0" borderId="15" xfId="0" applyNumberFormat="1" applyFont="1" applyFill="1" applyBorder="1" applyAlignment="1" applyProtection="1">
      <alignment horizontal="right" vertical="center" wrapText="1"/>
      <protection/>
    </xf>
    <xf numFmtId="185" fontId="7" fillId="0" borderId="10"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185" fontId="7" fillId="0" borderId="19" xfId="0" applyNumberFormat="1" applyFont="1" applyFill="1" applyBorder="1" applyAlignment="1" applyProtection="1">
      <alignment horizontal="right" vertical="center"/>
      <protection/>
    </xf>
    <xf numFmtId="185" fontId="10" fillId="0" borderId="15" xfId="0" applyNumberFormat="1" applyFont="1" applyFill="1" applyBorder="1" applyAlignment="1" applyProtection="1">
      <alignment horizontal="right" vertical="center" wrapText="1"/>
      <protection/>
    </xf>
    <xf numFmtId="0" fontId="19" fillId="0" borderId="0" xfId="0" applyFont="1" applyAlignment="1">
      <alignment horizontal="center"/>
    </xf>
    <xf numFmtId="0" fontId="20" fillId="0" borderId="0" xfId="0" applyFont="1" applyAlignment="1">
      <alignment horizontal="center"/>
    </xf>
    <xf numFmtId="0" fontId="15" fillId="0" borderId="21" xfId="0" applyFont="1" applyBorder="1" applyAlignment="1">
      <alignment horizontal="center" vertical="top" wrapText="1"/>
    </xf>
    <xf numFmtId="0" fontId="20" fillId="0" borderId="15" xfId="0" applyFont="1" applyBorder="1" applyAlignment="1">
      <alignment/>
    </xf>
    <xf numFmtId="0" fontId="20" fillId="0" borderId="0" xfId="0" applyFont="1" applyAlignment="1">
      <alignment/>
    </xf>
    <xf numFmtId="49" fontId="14" fillId="0" borderId="15" xfId="0" applyNumberFormat="1" applyFont="1" applyFill="1" applyBorder="1" applyAlignment="1" applyProtection="1">
      <alignment horizontal="left" vertical="top"/>
      <protection/>
    </xf>
    <xf numFmtId="0" fontId="10" fillId="0" borderId="14" xfId="0" applyNumberFormat="1" applyFont="1" applyFill="1" applyBorder="1" applyAlignment="1" applyProtection="1">
      <alignment horizontal="left" vertical="top" wrapText="1"/>
      <protection/>
    </xf>
    <xf numFmtId="0" fontId="10" fillId="0" borderId="10" xfId="0" applyFont="1" applyBorder="1" applyAlignment="1">
      <alignment vertical="top" wrapText="1"/>
    </xf>
    <xf numFmtId="180" fontId="7" fillId="0" borderId="15" xfId="0" applyNumberFormat="1" applyFont="1" applyBorder="1" applyAlignment="1">
      <alignment/>
    </xf>
    <xf numFmtId="0" fontId="10" fillId="0" borderId="15" xfId="0" applyNumberFormat="1" applyFont="1" applyFill="1" applyBorder="1" applyAlignment="1" applyProtection="1">
      <alignment horizontal="left" vertical="top" wrapText="1"/>
      <protection/>
    </xf>
    <xf numFmtId="183" fontId="13" fillId="0" borderId="24" xfId="0" applyNumberFormat="1" applyFont="1" applyFill="1" applyBorder="1" applyAlignment="1" applyProtection="1">
      <alignment horizontal="left" vertical="top"/>
      <protection locked="0"/>
    </xf>
    <xf numFmtId="185" fontId="15" fillId="0" borderId="17" xfId="0" applyNumberFormat="1" applyFont="1" applyFill="1" applyBorder="1" applyAlignment="1" applyProtection="1">
      <alignment horizontal="right" vertical="center" wrapText="1"/>
      <protection/>
    </xf>
    <xf numFmtId="0" fontId="7" fillId="0" borderId="15" xfId="0" applyFont="1" applyBorder="1" applyAlignment="1">
      <alignment horizontal="left" vertical="top"/>
    </xf>
    <xf numFmtId="0" fontId="7" fillId="0" borderId="15" xfId="0" applyFont="1" applyBorder="1" applyAlignment="1">
      <alignment horizontal="left" vertical="top" wrapText="1"/>
    </xf>
    <xf numFmtId="182" fontId="7" fillId="0" borderId="15" xfId="0" applyNumberFormat="1" applyFont="1" applyBorder="1" applyAlignment="1">
      <alignment horizontal="right"/>
    </xf>
    <xf numFmtId="0" fontId="7" fillId="0" borderId="10" xfId="0" applyFont="1" applyBorder="1" applyAlignment="1">
      <alignment horizontal="left" vertical="top"/>
    </xf>
    <xf numFmtId="0" fontId="7" fillId="0" borderId="10" xfId="0" applyFont="1" applyBorder="1" applyAlignment="1">
      <alignment horizontal="left" vertical="top" wrapText="1"/>
    </xf>
    <xf numFmtId="180" fontId="13" fillId="0" borderId="10" xfId="0" applyNumberFormat="1" applyFont="1" applyBorder="1" applyAlignment="1">
      <alignment/>
    </xf>
    <xf numFmtId="180" fontId="7" fillId="0" borderId="10" xfId="0" applyNumberFormat="1" applyFont="1" applyBorder="1" applyAlignment="1">
      <alignment/>
    </xf>
    <xf numFmtId="0" fontId="21" fillId="0" borderId="0" xfId="0" applyFont="1" applyAlignment="1">
      <alignment/>
    </xf>
    <xf numFmtId="49" fontId="14" fillId="0" borderId="20" xfId="0" applyNumberFormat="1" applyFont="1" applyFill="1" applyBorder="1" applyAlignment="1" applyProtection="1">
      <alignment horizontal="left" vertical="top"/>
      <protection locked="0"/>
    </xf>
    <xf numFmtId="0" fontId="7" fillId="0" borderId="24" xfId="0" applyFont="1" applyBorder="1" applyAlignment="1">
      <alignment horizontal="left" vertical="top"/>
    </xf>
    <xf numFmtId="185" fontId="13" fillId="0" borderId="20" xfId="0" applyNumberFormat="1" applyFont="1" applyFill="1" applyBorder="1" applyAlignment="1" applyProtection="1">
      <alignment horizontal="right" vertical="center" wrapText="1"/>
      <protection/>
    </xf>
    <xf numFmtId="182" fontId="7" fillId="0" borderId="24" xfId="0" applyNumberFormat="1" applyFont="1" applyBorder="1" applyAlignment="1">
      <alignment horizontal="right" vertical="center"/>
    </xf>
    <xf numFmtId="185" fontId="13" fillId="0" borderId="24" xfId="0" applyNumberFormat="1" applyFont="1" applyFill="1" applyBorder="1" applyAlignment="1" applyProtection="1">
      <alignment horizontal="right" vertical="center" wrapText="1"/>
      <protection/>
    </xf>
    <xf numFmtId="182" fontId="7" fillId="0" borderId="25" xfId="0" applyNumberFormat="1" applyFont="1" applyBorder="1" applyAlignment="1">
      <alignment horizontal="right" vertical="center"/>
    </xf>
    <xf numFmtId="182" fontId="7" fillId="0" borderId="24" xfId="0" applyNumberFormat="1" applyFont="1" applyFill="1" applyBorder="1" applyAlignment="1">
      <alignment horizontal="right" vertical="center"/>
    </xf>
    <xf numFmtId="182" fontId="7" fillId="0" borderId="25" xfId="0" applyNumberFormat="1" applyFont="1" applyFill="1" applyBorder="1" applyAlignment="1">
      <alignment horizontal="right" vertical="center"/>
    </xf>
    <xf numFmtId="49" fontId="14" fillId="0" borderId="19" xfId="0" applyNumberFormat="1" applyFont="1" applyFill="1" applyBorder="1" applyAlignment="1" applyProtection="1">
      <alignment horizontal="left" vertical="top"/>
      <protection locked="0"/>
    </xf>
    <xf numFmtId="0" fontId="7" fillId="0" borderId="18" xfId="0" applyFont="1" applyBorder="1" applyAlignment="1">
      <alignment horizontal="left" vertical="top"/>
    </xf>
    <xf numFmtId="185" fontId="7" fillId="0" borderId="24" xfId="0" applyNumberFormat="1" applyFont="1" applyBorder="1" applyAlignment="1">
      <alignment horizontal="right" vertical="center"/>
    </xf>
    <xf numFmtId="0" fontId="10" fillId="0" borderId="14" xfId="0" applyFont="1" applyBorder="1" applyAlignment="1">
      <alignment vertical="top" wrapText="1"/>
    </xf>
    <xf numFmtId="185" fontId="10" fillId="0" borderId="10" xfId="0" applyNumberFormat="1" applyFont="1" applyFill="1" applyBorder="1" applyAlignment="1">
      <alignment horizontal="right" vertical="center"/>
    </xf>
    <xf numFmtId="0" fontId="4" fillId="0" borderId="0" xfId="0" applyFont="1" applyBorder="1" applyAlignment="1">
      <alignment/>
    </xf>
    <xf numFmtId="185" fontId="7" fillId="0" borderId="10" xfId="0" applyNumberFormat="1" applyFont="1" applyBorder="1" applyAlignment="1">
      <alignment horizontal="right" vertical="center"/>
    </xf>
    <xf numFmtId="182" fontId="7" fillId="0" borderId="10" xfId="0" applyNumberFormat="1" applyFont="1" applyFill="1" applyBorder="1" applyAlignment="1">
      <alignment horizontal="right" vertical="center"/>
    </xf>
    <xf numFmtId="0" fontId="14" fillId="0" borderId="15" xfId="0" applyFont="1" applyBorder="1" applyAlignment="1">
      <alignment horizontal="left" vertical="top"/>
    </xf>
    <xf numFmtId="0" fontId="14" fillId="0" borderId="15" xfId="0" applyFont="1" applyBorder="1" applyAlignment="1">
      <alignment horizontal="left" vertical="top" wrapText="1"/>
    </xf>
    <xf numFmtId="0" fontId="8" fillId="0" borderId="0" xfId="0" applyFont="1" applyFill="1" applyAlignment="1">
      <alignment horizontal="center"/>
    </xf>
    <xf numFmtId="0" fontId="5" fillId="0" borderId="0" xfId="0" applyFont="1" applyFill="1" applyAlignment="1">
      <alignment horizontal="center"/>
    </xf>
    <xf numFmtId="0" fontId="11" fillId="0" borderId="21" xfId="0" applyFont="1" applyFill="1" applyBorder="1" applyAlignment="1">
      <alignment horizontal="center" vertical="top" wrapText="1"/>
    </xf>
    <xf numFmtId="180" fontId="13" fillId="0" borderId="15" xfId="0" applyNumberFormat="1" applyFont="1" applyFill="1" applyBorder="1" applyAlignment="1">
      <alignment/>
    </xf>
    <xf numFmtId="180" fontId="14" fillId="0" borderId="10" xfId="0" applyNumberFormat="1" applyFont="1" applyFill="1" applyBorder="1" applyAlignment="1">
      <alignment/>
    </xf>
    <xf numFmtId="180" fontId="18" fillId="0" borderId="10" xfId="0" applyNumberFormat="1" applyFont="1" applyFill="1" applyBorder="1" applyAlignment="1">
      <alignment/>
    </xf>
    <xf numFmtId="180" fontId="7" fillId="0" borderId="10" xfId="0" applyNumberFormat="1" applyFont="1" applyFill="1" applyBorder="1" applyAlignment="1">
      <alignment/>
    </xf>
    <xf numFmtId="180" fontId="11" fillId="0" borderId="10" xfId="0" applyNumberFormat="1" applyFont="1" applyFill="1" applyBorder="1" applyAlignment="1">
      <alignment/>
    </xf>
    <xf numFmtId="0" fontId="5" fillId="0" borderId="15" xfId="0" applyFont="1" applyFill="1" applyBorder="1" applyAlignment="1">
      <alignment/>
    </xf>
    <xf numFmtId="185" fontId="10" fillId="0" borderId="14" xfId="0" applyNumberFormat="1" applyFont="1" applyFill="1" applyBorder="1" applyAlignment="1">
      <alignment horizontal="right" vertical="center"/>
    </xf>
    <xf numFmtId="185" fontId="10" fillId="0" borderId="15" xfId="0" applyNumberFormat="1" applyFont="1" applyFill="1" applyBorder="1" applyAlignment="1">
      <alignment horizontal="right" vertical="center"/>
    </xf>
    <xf numFmtId="185" fontId="7" fillId="0" borderId="24" xfId="0" applyNumberFormat="1" applyFont="1" applyFill="1" applyBorder="1" applyAlignment="1">
      <alignment horizontal="right" vertical="center"/>
    </xf>
    <xf numFmtId="185" fontId="7" fillId="0" borderId="10" xfId="0" applyNumberFormat="1" applyFont="1" applyFill="1" applyBorder="1" applyAlignment="1">
      <alignment horizontal="right" vertical="center"/>
    </xf>
    <xf numFmtId="0" fontId="5" fillId="0" borderId="0" xfId="0" applyFont="1" applyFill="1" applyAlignment="1">
      <alignment/>
    </xf>
    <xf numFmtId="0" fontId="9" fillId="0" borderId="0" xfId="0" applyFont="1" applyAlignment="1">
      <alignment horizontal="right"/>
    </xf>
    <xf numFmtId="0" fontId="5" fillId="0" borderId="0" xfId="0" applyFont="1" applyAlignment="1">
      <alignment horizontal="right"/>
    </xf>
    <xf numFmtId="9" fontId="11" fillId="0" borderId="18" xfId="58" applyFont="1" applyBorder="1" applyAlignment="1">
      <alignment horizontal="right" vertical="top" wrapText="1"/>
    </xf>
    <xf numFmtId="0" fontId="11" fillId="0" borderId="21" xfId="0" applyFont="1" applyBorder="1" applyAlignment="1">
      <alignment horizontal="right" vertical="top" wrapText="1"/>
    </xf>
    <xf numFmtId="0" fontId="5" fillId="0" borderId="15" xfId="0" applyFont="1" applyBorder="1" applyAlignment="1">
      <alignment horizontal="right"/>
    </xf>
    <xf numFmtId="0" fontId="10" fillId="0" borderId="13" xfId="0" applyFont="1" applyFill="1" applyBorder="1" applyAlignment="1">
      <alignment horizontal="left" vertical="top" wrapText="1"/>
    </xf>
    <xf numFmtId="0" fontId="10" fillId="0" borderId="13" xfId="53" applyFont="1" applyFill="1" applyBorder="1" applyAlignment="1" applyProtection="1">
      <alignment horizontal="left" vertical="top" wrapText="1"/>
      <protection/>
    </xf>
    <xf numFmtId="0" fontId="23" fillId="0" borderId="0" xfId="0" applyFont="1" applyFill="1" applyAlignment="1">
      <alignment horizontal="center" wrapText="1"/>
    </xf>
    <xf numFmtId="0" fontId="4" fillId="0" borderId="0" xfId="0" applyFont="1" applyFill="1" applyAlignment="1">
      <alignment/>
    </xf>
    <xf numFmtId="0" fontId="12" fillId="0" borderId="0" xfId="0" applyFont="1" applyFill="1" applyAlignment="1">
      <alignment/>
    </xf>
    <xf numFmtId="185" fontId="23" fillId="0" borderId="0" xfId="0" applyNumberFormat="1" applyFont="1" applyFill="1" applyAlignment="1">
      <alignment/>
    </xf>
    <xf numFmtId="185" fontId="23" fillId="0" borderId="0" xfId="0" applyNumberFormat="1" applyFont="1" applyFill="1" applyBorder="1" applyAlignment="1">
      <alignment/>
    </xf>
    <xf numFmtId="0" fontId="17" fillId="0" borderId="10" xfId="0" applyFont="1" applyBorder="1" applyAlignment="1">
      <alignment horizontal="left" wrapText="1"/>
    </xf>
    <xf numFmtId="180" fontId="10" fillId="0" borderId="10" xfId="0" applyNumberFormat="1" applyFont="1" applyFill="1" applyBorder="1" applyAlignment="1">
      <alignment/>
    </xf>
    <xf numFmtId="0" fontId="6" fillId="0" borderId="0" xfId="0" applyFont="1" applyFill="1" applyAlignment="1">
      <alignment horizontal="center"/>
    </xf>
    <xf numFmtId="180" fontId="7" fillId="0" borderId="15" xfId="0" applyNumberFormat="1" applyFont="1" applyFill="1" applyBorder="1" applyAlignment="1">
      <alignment/>
    </xf>
    <xf numFmtId="185" fontId="7" fillId="0" borderId="24" xfId="0" applyNumberFormat="1" applyFont="1" applyFill="1" applyBorder="1" applyAlignment="1" applyProtection="1">
      <alignment horizontal="right" vertical="center"/>
      <protection/>
    </xf>
    <xf numFmtId="185" fontId="7" fillId="0" borderId="26" xfId="0" applyNumberFormat="1" applyFont="1" applyFill="1" applyBorder="1" applyAlignment="1" applyProtection="1">
      <alignment horizontal="right" vertical="center" wrapText="1"/>
      <protection/>
    </xf>
    <xf numFmtId="180" fontId="11" fillId="0" borderId="10" xfId="0" applyNumberFormat="1" applyFont="1" applyBorder="1" applyAlignment="1">
      <alignment/>
    </xf>
    <xf numFmtId="185" fontId="10" fillId="0" borderId="10" xfId="0" applyNumberFormat="1" applyFont="1" applyBorder="1" applyAlignment="1">
      <alignment horizontal="right" vertical="center"/>
    </xf>
    <xf numFmtId="185" fontId="10" fillId="0" borderId="14" xfId="0" applyNumberFormat="1" applyFont="1" applyBorder="1" applyAlignment="1">
      <alignment horizontal="right" vertical="center"/>
    </xf>
    <xf numFmtId="185" fontId="10" fillId="0" borderId="15" xfId="0" applyNumberFormat="1" applyFont="1" applyBorder="1" applyAlignment="1">
      <alignment horizontal="right" vertical="center"/>
    </xf>
    <xf numFmtId="185" fontId="7" fillId="0" borderId="20" xfId="0" applyNumberFormat="1" applyFont="1" applyFill="1" applyBorder="1" applyAlignment="1" applyProtection="1">
      <alignment horizontal="right" vertical="center"/>
      <protection/>
    </xf>
    <xf numFmtId="185" fontId="7" fillId="0" borderId="24" xfId="0" applyNumberFormat="1" applyFont="1" applyFill="1" applyBorder="1" applyAlignment="1" applyProtection="1">
      <alignment horizontal="right" vertical="center" wrapText="1"/>
      <protection/>
    </xf>
    <xf numFmtId="0" fontId="10" fillId="0" borderId="0" xfId="0" applyFont="1" applyAlignment="1">
      <alignment wrapText="1"/>
    </xf>
    <xf numFmtId="182" fontId="22" fillId="0" borderId="15" xfId="0" applyNumberFormat="1" applyFont="1" applyBorder="1" applyAlignment="1">
      <alignment horizontal="right"/>
    </xf>
    <xf numFmtId="180" fontId="14" fillId="0" borderId="10" xfId="0" applyNumberFormat="1" applyFont="1" applyBorder="1" applyAlignment="1">
      <alignment/>
    </xf>
    <xf numFmtId="180" fontId="22" fillId="0" borderId="15" xfId="0" applyNumberFormat="1" applyFont="1" applyBorder="1" applyAlignment="1">
      <alignment/>
    </xf>
    <xf numFmtId="180" fontId="22" fillId="0" borderId="10" xfId="0" applyNumberFormat="1" applyFont="1" applyFill="1" applyBorder="1" applyAlignment="1">
      <alignment/>
    </xf>
    <xf numFmtId="180" fontId="22" fillId="0" borderId="10" xfId="0" applyNumberFormat="1" applyFont="1" applyBorder="1" applyAlignment="1">
      <alignment/>
    </xf>
    <xf numFmtId="180" fontId="15" fillId="0" borderId="10" xfId="0" applyNumberFormat="1" applyFont="1" applyFill="1" applyBorder="1" applyAlignment="1">
      <alignment/>
    </xf>
    <xf numFmtId="2" fontId="10" fillId="0" borderId="15" xfId="0" applyNumberFormat="1" applyFont="1" applyFill="1" applyBorder="1" applyAlignment="1">
      <alignment horizontal="right" vertical="center"/>
    </xf>
    <xf numFmtId="180" fontId="10" fillId="0" borderId="15" xfId="0" applyNumberFormat="1" applyFont="1" applyFill="1" applyBorder="1" applyAlignment="1" applyProtection="1">
      <alignment horizontal="right" vertical="center"/>
      <protection/>
    </xf>
    <xf numFmtId="180" fontId="10" fillId="0" borderId="15" xfId="0" applyNumberFormat="1" applyFont="1" applyFill="1" applyBorder="1" applyAlignment="1">
      <alignment horizontal="right"/>
    </xf>
    <xf numFmtId="180" fontId="10" fillId="0" borderId="10" xfId="0" applyNumberFormat="1" applyFont="1" applyFill="1" applyBorder="1" applyAlignment="1">
      <alignment horizontal="right" vertical="center"/>
    </xf>
    <xf numFmtId="180" fontId="7" fillId="0" borderId="10" xfId="0" applyNumberFormat="1" applyFont="1" applyFill="1" applyBorder="1" applyAlignment="1" applyProtection="1">
      <alignment horizontal="right" vertical="center" wrapText="1"/>
      <protection/>
    </xf>
    <xf numFmtId="180" fontId="24" fillId="0" borderId="15" xfId="0" applyNumberFormat="1" applyFont="1" applyFill="1" applyBorder="1" applyAlignment="1">
      <alignment horizontal="right"/>
    </xf>
    <xf numFmtId="180" fontId="10" fillId="0" borderId="15" xfId="0" applyNumberFormat="1" applyFont="1" applyFill="1" applyBorder="1" applyAlignment="1" applyProtection="1">
      <alignment horizontal="right"/>
      <protection/>
    </xf>
    <xf numFmtId="2" fontId="22" fillId="0" borderId="15" xfId="0" applyNumberFormat="1" applyFont="1" applyBorder="1" applyAlignment="1">
      <alignment horizontal="right"/>
    </xf>
    <xf numFmtId="182" fontId="7" fillId="0" borderId="15" xfId="0" applyNumberFormat="1" applyFont="1" applyFill="1" applyBorder="1" applyAlignment="1">
      <alignment horizontal="right" vertical="center"/>
    </xf>
    <xf numFmtId="185" fontId="13" fillId="0" borderId="14" xfId="0" applyNumberFormat="1" applyFont="1" applyFill="1" applyBorder="1" applyAlignment="1" applyProtection="1">
      <alignment horizontal="right" vertical="center" wrapText="1"/>
      <protection/>
    </xf>
    <xf numFmtId="182" fontId="7" fillId="0" borderId="14" xfId="0" applyNumberFormat="1" applyFont="1" applyFill="1" applyBorder="1" applyAlignment="1">
      <alignment horizontal="right" vertical="center"/>
    </xf>
    <xf numFmtId="0" fontId="22" fillId="0" borderId="10" xfId="0" applyFont="1" applyBorder="1" applyAlignment="1">
      <alignment wrapText="1"/>
    </xf>
    <xf numFmtId="0" fontId="26" fillId="0" borderId="10" xfId="0" applyFont="1" applyBorder="1" applyAlignment="1">
      <alignment horizontal="right" wrapText="1"/>
    </xf>
    <xf numFmtId="0" fontId="22" fillId="0" borderId="10" xfId="0" applyFont="1" applyFill="1" applyBorder="1" applyAlignment="1">
      <alignment horizontal="right" vertical="center" wrapText="1"/>
    </xf>
    <xf numFmtId="0" fontId="25" fillId="0" borderId="10" xfId="0" applyFont="1" applyBorder="1" applyAlignment="1">
      <alignment horizontal="left" vertical="center" wrapText="1"/>
    </xf>
    <xf numFmtId="0" fontId="22" fillId="0" borderId="10" xfId="0" applyFont="1" applyBorder="1" applyAlignment="1">
      <alignment horizontal="left" vertical="center" wrapText="1"/>
    </xf>
    <xf numFmtId="0" fontId="22" fillId="0" borderId="10" xfId="0" applyFont="1" applyBorder="1" applyAlignment="1">
      <alignment/>
    </xf>
    <xf numFmtId="0" fontId="22" fillId="0" borderId="10" xfId="0" applyFont="1" applyFill="1" applyBorder="1" applyAlignment="1">
      <alignment/>
    </xf>
    <xf numFmtId="0" fontId="22" fillId="0" borderId="10" xfId="0" applyFont="1" applyBorder="1" applyAlignment="1">
      <alignment horizontal="right"/>
    </xf>
    <xf numFmtId="0" fontId="22" fillId="0" borderId="10" xfId="0" applyFont="1" applyBorder="1" applyAlignment="1">
      <alignment horizontal="left"/>
    </xf>
    <xf numFmtId="0" fontId="25" fillId="0" borderId="10" xfId="0" applyFont="1" applyBorder="1" applyAlignment="1">
      <alignment/>
    </xf>
    <xf numFmtId="185" fontId="13" fillId="0" borderId="10" xfId="0" applyNumberFormat="1" applyFont="1" applyFill="1" applyBorder="1" applyAlignment="1" applyProtection="1">
      <alignment horizontal="right" wrapText="1"/>
      <protection/>
    </xf>
    <xf numFmtId="182" fontId="7" fillId="0" borderId="10" xfId="0" applyNumberFormat="1" applyFont="1" applyFill="1" applyBorder="1" applyAlignment="1">
      <alignment horizontal="right"/>
    </xf>
    <xf numFmtId="0" fontId="22" fillId="0" borderId="10" xfId="0" applyFont="1" applyBorder="1" applyAlignment="1">
      <alignment/>
    </xf>
    <xf numFmtId="0" fontId="7" fillId="0" borderId="10" xfId="0" applyFont="1" applyBorder="1" applyAlignment="1">
      <alignment horizontal="left" vertical="center"/>
    </xf>
    <xf numFmtId="0" fontId="22" fillId="0" borderId="10" xfId="0" applyFont="1" applyFill="1" applyBorder="1" applyAlignment="1">
      <alignment/>
    </xf>
    <xf numFmtId="180" fontId="22" fillId="0" borderId="10" xfId="0" applyNumberFormat="1" applyFont="1" applyFill="1" applyBorder="1" applyAlignment="1">
      <alignment/>
    </xf>
    <xf numFmtId="185" fontId="14" fillId="0" borderId="15" xfId="0" applyNumberFormat="1" applyFont="1" applyFill="1" applyBorder="1" applyAlignment="1" applyProtection="1">
      <alignment horizontal="right" vertical="center" wrapText="1"/>
      <protection/>
    </xf>
    <xf numFmtId="182" fontId="10" fillId="0" borderId="15" xfId="0" applyNumberFormat="1" applyFont="1" applyFill="1" applyBorder="1" applyAlignment="1">
      <alignment horizontal="right" vertical="center"/>
    </xf>
    <xf numFmtId="185" fontId="14" fillId="0" borderId="14" xfId="0" applyNumberFormat="1" applyFont="1" applyFill="1" applyBorder="1" applyAlignment="1" applyProtection="1">
      <alignment horizontal="right" vertical="center" wrapText="1"/>
      <protection/>
    </xf>
    <xf numFmtId="182" fontId="10" fillId="0" borderId="14" xfId="0" applyNumberFormat="1" applyFont="1" applyFill="1" applyBorder="1" applyAlignment="1">
      <alignment horizontal="right" vertical="center"/>
    </xf>
    <xf numFmtId="182" fontId="22" fillId="0" borderId="15" xfId="0" applyNumberFormat="1" applyFont="1" applyBorder="1" applyAlignment="1">
      <alignment horizontal="right" vertical="center"/>
    </xf>
    <xf numFmtId="182" fontId="10" fillId="0" borderId="15" xfId="0" applyNumberFormat="1" applyFont="1" applyBorder="1" applyAlignment="1">
      <alignment horizontal="right" vertical="center"/>
    </xf>
    <xf numFmtId="185" fontId="14" fillId="0" borderId="22" xfId="0" applyNumberFormat="1" applyFont="1" applyFill="1" applyBorder="1" applyAlignment="1" applyProtection="1">
      <alignment horizontal="right" vertical="center" wrapText="1"/>
      <protection/>
    </xf>
    <xf numFmtId="182" fontId="22" fillId="0" borderId="10" xfId="0" applyNumberFormat="1" applyFont="1" applyBorder="1" applyAlignment="1">
      <alignment horizontal="right" vertical="center"/>
    </xf>
    <xf numFmtId="185" fontId="25" fillId="0" borderId="15" xfId="0" applyNumberFormat="1" applyFont="1" applyFill="1" applyBorder="1" applyAlignment="1" applyProtection="1">
      <alignment horizontal="right" vertical="center" wrapText="1"/>
      <protection/>
    </xf>
    <xf numFmtId="185" fontId="14" fillId="0" borderId="16" xfId="0" applyNumberFormat="1" applyFont="1" applyFill="1" applyBorder="1" applyAlignment="1" applyProtection="1">
      <alignment horizontal="right" vertical="center" wrapText="1"/>
      <protection/>
    </xf>
    <xf numFmtId="182" fontId="22" fillId="0" borderId="22" xfId="0" applyNumberFormat="1" applyFont="1" applyBorder="1" applyAlignment="1">
      <alignment horizontal="right" vertical="center"/>
    </xf>
    <xf numFmtId="185" fontId="14" fillId="0" borderId="17" xfId="0" applyNumberFormat="1" applyFont="1" applyFill="1" applyBorder="1" applyAlignment="1" applyProtection="1">
      <alignment horizontal="right" vertical="center" wrapText="1"/>
      <protection/>
    </xf>
    <xf numFmtId="185" fontId="22" fillId="0" borderId="10" xfId="0" applyNumberFormat="1" applyFont="1" applyFill="1" applyBorder="1" applyAlignment="1" applyProtection="1">
      <alignment horizontal="right" vertical="center" wrapText="1"/>
      <protection/>
    </xf>
    <xf numFmtId="185" fontId="14" fillId="0" borderId="10" xfId="0" applyNumberFormat="1" applyFont="1" applyFill="1" applyBorder="1" applyAlignment="1" applyProtection="1">
      <alignment horizontal="right" vertical="center" wrapText="1"/>
      <protection/>
    </xf>
    <xf numFmtId="182" fontId="10" fillId="0" borderId="10" xfId="0" applyNumberFormat="1" applyFont="1" applyBorder="1" applyAlignment="1">
      <alignment horizontal="right" vertical="center"/>
    </xf>
    <xf numFmtId="182" fontId="22" fillId="0" borderId="15" xfId="0" applyNumberFormat="1" applyFont="1" applyFill="1" applyBorder="1" applyAlignment="1">
      <alignment horizontal="right" vertical="center"/>
    </xf>
    <xf numFmtId="185" fontId="25" fillId="0" borderId="14" xfId="0" applyNumberFormat="1" applyFont="1" applyFill="1" applyBorder="1" applyAlignment="1" applyProtection="1">
      <alignment horizontal="right" wrapText="1"/>
      <protection/>
    </xf>
    <xf numFmtId="182" fontId="22" fillId="0" borderId="14" xfId="0" applyNumberFormat="1" applyFont="1" applyFill="1" applyBorder="1" applyAlignment="1">
      <alignment horizontal="right"/>
    </xf>
    <xf numFmtId="185" fontId="25" fillId="0" borderId="10" xfId="0" applyNumberFormat="1" applyFont="1" applyFill="1" applyBorder="1" applyAlignment="1" applyProtection="1">
      <alignment horizontal="right" vertical="center" wrapText="1"/>
      <protection/>
    </xf>
    <xf numFmtId="182" fontId="22" fillId="0" borderId="10" xfId="0" applyNumberFormat="1" applyFont="1" applyFill="1" applyBorder="1" applyAlignment="1">
      <alignment horizontal="right" vertical="center"/>
    </xf>
    <xf numFmtId="185" fontId="25" fillId="0" borderId="10" xfId="0" applyNumberFormat="1" applyFont="1" applyFill="1" applyBorder="1" applyAlignment="1" applyProtection="1">
      <alignment horizontal="right" wrapText="1"/>
      <protection/>
    </xf>
    <xf numFmtId="182" fontId="22" fillId="0" borderId="10" xfId="0" applyNumberFormat="1" applyFont="1" applyFill="1" applyBorder="1" applyAlignment="1">
      <alignment horizontal="right"/>
    </xf>
    <xf numFmtId="0" fontId="13" fillId="0" borderId="10" xfId="0" applyFont="1" applyBorder="1" applyAlignment="1">
      <alignment horizontal="left" vertical="center" wrapText="1"/>
    </xf>
    <xf numFmtId="0" fontId="13" fillId="0" borderId="10" xfId="0" applyFont="1" applyBorder="1" applyAlignment="1">
      <alignment horizontal="right" vertical="center" wrapText="1"/>
    </xf>
    <xf numFmtId="0" fontId="7" fillId="0" borderId="10" xfId="0" applyFont="1" applyBorder="1" applyAlignment="1">
      <alignment horizontal="left"/>
    </xf>
    <xf numFmtId="0" fontId="7" fillId="0" borderId="10" xfId="0" applyFont="1" applyBorder="1" applyAlignment="1">
      <alignment wrapText="1"/>
    </xf>
    <xf numFmtId="0" fontId="7" fillId="0" borderId="10" xfId="0" applyFont="1" applyFill="1" applyBorder="1" applyAlignment="1">
      <alignment/>
    </xf>
    <xf numFmtId="0" fontId="7" fillId="0" borderId="10" xfId="0" applyFont="1" applyBorder="1" applyAlignment="1">
      <alignment/>
    </xf>
    <xf numFmtId="0" fontId="13" fillId="0" borderId="10" xfId="0" applyFont="1" applyBorder="1" applyAlignment="1">
      <alignment/>
    </xf>
    <xf numFmtId="9" fontId="11" fillId="0" borderId="21" xfId="58" applyFont="1" applyBorder="1" applyAlignment="1">
      <alignment horizontal="right" vertical="center" wrapText="1"/>
    </xf>
    <xf numFmtId="0" fontId="22" fillId="0" borderId="10" xfId="0" applyFont="1" applyBorder="1" applyAlignment="1">
      <alignment vertical="top" wrapText="1"/>
    </xf>
    <xf numFmtId="182" fontId="7" fillId="0" borderId="10" xfId="0" applyNumberFormat="1" applyFont="1" applyBorder="1" applyAlignment="1">
      <alignment horizontal="right"/>
    </xf>
    <xf numFmtId="0" fontId="7" fillId="0" borderId="10" xfId="0" applyFont="1" applyFill="1" applyBorder="1" applyAlignment="1">
      <alignment horizontal="left"/>
    </xf>
    <xf numFmtId="185" fontId="22" fillId="0" borderId="10" xfId="0" applyNumberFormat="1" applyFont="1" applyFill="1" applyBorder="1" applyAlignment="1">
      <alignment horizontal="right" vertical="center"/>
    </xf>
    <xf numFmtId="182" fontId="11" fillId="0" borderId="15" xfId="0" applyNumberFormat="1" applyFont="1" applyFill="1" applyBorder="1" applyAlignment="1">
      <alignment horizontal="right" vertical="center"/>
    </xf>
    <xf numFmtId="182" fontId="7" fillId="0" borderId="21" xfId="0" applyNumberFormat="1" applyFont="1" applyBorder="1" applyAlignment="1">
      <alignment horizontal="right" vertical="center"/>
    </xf>
    <xf numFmtId="0" fontId="11" fillId="0" borderId="10" xfId="0" applyFont="1" applyBorder="1" applyAlignment="1">
      <alignment/>
    </xf>
    <xf numFmtId="0" fontId="11" fillId="0" borderId="10" xfId="0" applyFont="1" applyBorder="1" applyAlignment="1">
      <alignment vertical="top" wrapText="1"/>
    </xf>
    <xf numFmtId="49" fontId="10" fillId="0" borderId="10" xfId="0" applyNumberFormat="1" applyFont="1" applyFill="1" applyBorder="1" applyAlignment="1">
      <alignment horizontal="left" vertical="top" wrapText="1"/>
    </xf>
    <xf numFmtId="0" fontId="10" fillId="0" borderId="13" xfId="0" applyFont="1" applyBorder="1" applyAlignment="1">
      <alignment vertical="top" wrapText="1"/>
    </xf>
    <xf numFmtId="0" fontId="10" fillId="0" borderId="13" xfId="0" applyNumberFormat="1" applyFont="1" applyBorder="1" applyAlignment="1">
      <alignment vertical="top" wrapText="1"/>
    </xf>
    <xf numFmtId="0" fontId="10" fillId="0" borderId="13" xfId="0" applyNumberFormat="1" applyFont="1" applyFill="1" applyBorder="1" applyAlignment="1">
      <alignment horizontal="left" vertical="top" wrapText="1"/>
    </xf>
    <xf numFmtId="180" fontId="7" fillId="0" borderId="23" xfId="0" applyNumberFormat="1" applyFont="1" applyFill="1" applyBorder="1" applyAlignment="1">
      <alignment/>
    </xf>
    <xf numFmtId="180" fontId="10" fillId="0" borderId="13" xfId="0" applyNumberFormat="1" applyFont="1" applyBorder="1" applyAlignment="1">
      <alignment horizontal="right" vertical="top" wrapText="1"/>
    </xf>
    <xf numFmtId="0" fontId="10" fillId="0" borderId="10" xfId="0" applyFont="1" applyFill="1" applyBorder="1" applyAlignment="1">
      <alignment horizontal="left" vertical="top"/>
    </xf>
    <xf numFmtId="0" fontId="11" fillId="0" borderId="10" xfId="0" applyFont="1" applyFill="1" applyBorder="1" applyAlignment="1">
      <alignment horizontal="left" vertical="top"/>
    </xf>
    <xf numFmtId="182" fontId="7" fillId="0" borderId="0" xfId="0" applyNumberFormat="1" applyFont="1" applyBorder="1" applyAlignment="1">
      <alignment horizontal="right"/>
    </xf>
    <xf numFmtId="0" fontId="11" fillId="0" borderId="10" xfId="0" applyFont="1" applyFill="1" applyBorder="1" applyAlignment="1">
      <alignment horizontal="left" vertical="top" wrapText="1"/>
    </xf>
    <xf numFmtId="0" fontId="11" fillId="0" borderId="21"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13"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11" fillId="0" borderId="19" xfId="0" applyFont="1" applyBorder="1" applyAlignment="1">
      <alignment horizontal="center"/>
    </xf>
    <xf numFmtId="0" fontId="11" fillId="0" borderId="32" xfId="0" applyFont="1" applyBorder="1" applyAlignment="1">
      <alignment horizontal="center"/>
    </xf>
    <xf numFmtId="0" fontId="17"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4" xfId="0" applyFont="1" applyBorder="1" applyAlignment="1">
      <alignment horizontal="center"/>
    </xf>
    <xf numFmtId="0" fontId="15" fillId="0" borderId="21" xfId="0" applyFont="1" applyBorder="1" applyAlignment="1">
      <alignment horizontal="center" vertical="top" wrapText="1"/>
    </xf>
    <xf numFmtId="0" fontId="15" fillId="0" borderId="27" xfId="0" applyFont="1" applyBorder="1" applyAlignment="1">
      <alignment horizontal="center" vertical="top" wrapText="1"/>
    </xf>
    <xf numFmtId="0" fontId="25" fillId="0" borderId="0" xfId="0" applyFont="1" applyAlignment="1">
      <alignment horizontal="left" vertical="center" wrapText="1"/>
    </xf>
    <xf numFmtId="0" fontId="6" fillId="0" borderId="35" xfId="0" applyFont="1" applyBorder="1" applyAlignment="1">
      <alignment horizontal="center"/>
    </xf>
    <xf numFmtId="0" fontId="6" fillId="0" borderId="23" xfId="0" applyFont="1" applyBorder="1" applyAlignment="1">
      <alignment horizontal="center"/>
    </xf>
    <xf numFmtId="0" fontId="6" fillId="0" borderId="36" xfId="0" applyFont="1" applyBorder="1" applyAlignment="1">
      <alignment horizontal="center"/>
    </xf>
    <xf numFmtId="49" fontId="14" fillId="0" borderId="14" xfId="0" applyNumberFormat="1" applyFont="1" applyFill="1" applyBorder="1" applyAlignment="1" applyProtection="1">
      <alignment horizontal="left" vertical="top"/>
      <protection locked="0"/>
    </xf>
    <xf numFmtId="49" fontId="14" fillId="0" borderId="15" xfId="0" applyNumberFormat="1" applyFont="1" applyFill="1" applyBorder="1" applyAlignment="1" applyProtection="1">
      <alignment horizontal="left" vertical="top"/>
      <protection locked="0"/>
    </xf>
    <xf numFmtId="0" fontId="27"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235"/>
  <sheetViews>
    <sheetView tabSelected="1" zoomScale="75" zoomScaleNormal="75" zoomScaleSheetLayoutView="62" zoomScalePageLayoutView="0" workbookViewId="0" topLeftCell="A1">
      <pane xSplit="2" ySplit="9" topLeftCell="C205" activePane="bottomRight" state="frozen"/>
      <selection pane="topLeft" activeCell="A1" sqref="A1"/>
      <selection pane="topRight" activeCell="C1" sqref="C1"/>
      <selection pane="bottomLeft" activeCell="A10" sqref="A10"/>
      <selection pane="bottomRight" activeCell="A215" sqref="A215:K215"/>
    </sheetView>
  </sheetViews>
  <sheetFormatPr defaultColWidth="9.00390625" defaultRowHeight="12.75"/>
  <cols>
    <col min="1" max="1" width="19.625" style="2" customWidth="1"/>
    <col min="2" max="2" width="83.25390625" style="2" customWidth="1"/>
    <col min="3" max="3" width="21.00390625" style="125" customWidth="1"/>
    <col min="4" max="4" width="21.375" style="125" customWidth="1"/>
    <col min="5" max="5" width="20.375" style="2" customWidth="1"/>
    <col min="6" max="6" width="19.125" style="127" customWidth="1"/>
    <col min="7" max="7" width="18.75390625" style="78" customWidth="1"/>
    <col min="8" max="8" width="19.625" style="2" customWidth="1"/>
    <col min="9" max="9" width="19.00390625" style="2" customWidth="1"/>
    <col min="10" max="10" width="19.125" style="127" customWidth="1"/>
    <col min="11" max="11" width="3.25390625" style="1" customWidth="1"/>
    <col min="12" max="12" width="19.75390625" style="1" bestFit="1" customWidth="1"/>
    <col min="13" max="16384" width="9.125" style="1" customWidth="1"/>
  </cols>
  <sheetData>
    <row r="2" spans="1:10" ht="60" customHeight="1">
      <c r="A2" s="247" t="s">
        <v>296</v>
      </c>
      <c r="B2" s="247"/>
      <c r="C2" s="247"/>
      <c r="D2" s="247"/>
      <c r="E2" s="247"/>
      <c r="F2" s="247"/>
      <c r="G2" s="247"/>
      <c r="H2" s="247"/>
      <c r="I2" s="247"/>
      <c r="J2" s="247"/>
    </row>
    <row r="3" spans="1:10" ht="23.25">
      <c r="A3" s="5"/>
      <c r="B3" s="5"/>
      <c r="C3" s="112"/>
      <c r="D3" s="140"/>
      <c r="E3" s="3"/>
      <c r="F3" s="126"/>
      <c r="G3" s="74"/>
      <c r="H3" s="3"/>
      <c r="I3" s="3"/>
      <c r="J3" s="126"/>
    </row>
    <row r="4" spans="2:9" ht="15.75" thickBot="1">
      <c r="B4" s="4"/>
      <c r="C4" s="113"/>
      <c r="D4" s="113"/>
      <c r="E4" s="4"/>
      <c r="G4" s="75"/>
      <c r="H4" s="4"/>
      <c r="I4" s="4"/>
    </row>
    <row r="5" spans="1:10" ht="21" customHeight="1" thickBot="1">
      <c r="A5" s="248" t="s">
        <v>3</v>
      </c>
      <c r="B5" s="248" t="s">
        <v>4</v>
      </c>
      <c r="C5" s="245" t="s">
        <v>0</v>
      </c>
      <c r="D5" s="251"/>
      <c r="E5" s="251"/>
      <c r="F5" s="246"/>
      <c r="G5" s="245" t="s">
        <v>1</v>
      </c>
      <c r="H5" s="251"/>
      <c r="I5" s="251"/>
      <c r="J5" s="246"/>
    </row>
    <row r="6" spans="1:10" ht="21" customHeight="1" thickBot="1">
      <c r="A6" s="249"/>
      <c r="B6" s="249"/>
      <c r="C6" s="232" t="s">
        <v>288</v>
      </c>
      <c r="D6" s="232" t="s">
        <v>303</v>
      </c>
      <c r="E6" s="245" t="s">
        <v>5</v>
      </c>
      <c r="F6" s="246"/>
      <c r="G6" s="252" t="s">
        <v>304</v>
      </c>
      <c r="H6" s="232" t="s">
        <v>305</v>
      </c>
      <c r="I6" s="245" t="s">
        <v>5</v>
      </c>
      <c r="J6" s="246"/>
    </row>
    <row r="7" spans="1:12" ht="42.75" customHeight="1" thickBot="1">
      <c r="A7" s="250"/>
      <c r="B7" s="250"/>
      <c r="C7" s="233"/>
      <c r="D7" s="233"/>
      <c r="E7" s="43" t="s">
        <v>286</v>
      </c>
      <c r="F7" s="128" t="s">
        <v>287</v>
      </c>
      <c r="G7" s="253"/>
      <c r="H7" s="233"/>
      <c r="I7" s="43" t="s">
        <v>286</v>
      </c>
      <c r="J7" s="44" t="s">
        <v>287</v>
      </c>
      <c r="L7" s="133"/>
    </row>
    <row r="8" spans="1:12" ht="19.5" customHeight="1" thickBot="1">
      <c r="A8" s="41">
        <v>1</v>
      </c>
      <c r="B8" s="41">
        <v>2</v>
      </c>
      <c r="C8" s="114">
        <v>3</v>
      </c>
      <c r="D8" s="114">
        <v>4</v>
      </c>
      <c r="E8" s="42">
        <v>5</v>
      </c>
      <c r="F8" s="129">
        <v>6</v>
      </c>
      <c r="G8" s="76">
        <v>7</v>
      </c>
      <c r="H8" s="42">
        <v>8</v>
      </c>
      <c r="I8" s="42">
        <v>9</v>
      </c>
      <c r="J8" s="42">
        <v>10</v>
      </c>
      <c r="L8" s="134"/>
    </row>
    <row r="9" spans="1:12" ht="29.25" customHeight="1" thickBot="1">
      <c r="A9" s="236" t="s">
        <v>221</v>
      </c>
      <c r="B9" s="237"/>
      <c r="C9" s="237"/>
      <c r="D9" s="237"/>
      <c r="E9" s="237"/>
      <c r="F9" s="237"/>
      <c r="G9" s="237"/>
      <c r="H9" s="237"/>
      <c r="I9" s="237"/>
      <c r="J9" s="238"/>
      <c r="L9" s="134"/>
    </row>
    <row r="10" spans="1:12" s="7" customFormat="1" ht="25.5" customHeight="1">
      <c r="A10" s="86">
        <v>10000000</v>
      </c>
      <c r="B10" s="87" t="s">
        <v>6</v>
      </c>
      <c r="C10" s="115">
        <v>737858.016</v>
      </c>
      <c r="D10" s="141">
        <v>790856.388</v>
      </c>
      <c r="E10" s="82">
        <f>SUM(D10-C10)</f>
        <v>52998.37200000009</v>
      </c>
      <c r="F10" s="88">
        <f>SUM(E10/C10*100)</f>
        <v>7.182733107286605</v>
      </c>
      <c r="G10" s="82">
        <f>G15+G20+G25</f>
        <v>98203.90400000001</v>
      </c>
      <c r="H10" s="82">
        <f>H15+H20+H25</f>
        <v>116296.85900000001</v>
      </c>
      <c r="I10" s="82">
        <f>SUM(H10-G10)</f>
        <v>18092.955</v>
      </c>
      <c r="J10" s="88">
        <f>I10/G10*100</f>
        <v>18.423865307839492</v>
      </c>
      <c r="L10" s="135"/>
    </row>
    <row r="11" spans="1:12" ht="38.25" customHeight="1">
      <c r="A11" s="59">
        <v>11000000</v>
      </c>
      <c r="B11" s="62" t="s">
        <v>7</v>
      </c>
      <c r="C11" s="116">
        <f>C12+C13+C14</f>
        <v>593332.808</v>
      </c>
      <c r="D11" s="139">
        <f>D12+D13+D14</f>
        <v>645337.3289999999</v>
      </c>
      <c r="E11" s="153">
        <f aca="true" t="shared" si="0" ref="E11:E60">SUM(D11-C11)</f>
        <v>52004.52099999995</v>
      </c>
      <c r="F11" s="151">
        <f aca="true" t="shared" si="1" ref="F11:F60">SUM(E11/C11*100)</f>
        <v>8.764814670420172</v>
      </c>
      <c r="G11" s="66"/>
      <c r="H11" s="6"/>
      <c r="I11" s="153"/>
      <c r="J11" s="151"/>
      <c r="L11" s="134"/>
    </row>
    <row r="12" spans="1:12" ht="20.25">
      <c r="A12" s="59">
        <v>11010000</v>
      </c>
      <c r="B12" s="62" t="s">
        <v>235</v>
      </c>
      <c r="C12" s="116">
        <v>591948.857</v>
      </c>
      <c r="D12" s="139">
        <v>644673.276</v>
      </c>
      <c r="E12" s="153">
        <f t="shared" si="0"/>
        <v>52724.418999999994</v>
      </c>
      <c r="F12" s="151">
        <f t="shared" si="1"/>
        <v>8.906921328847165</v>
      </c>
      <c r="G12" s="66"/>
      <c r="H12" s="6"/>
      <c r="I12" s="153"/>
      <c r="J12" s="151"/>
      <c r="L12" s="134"/>
    </row>
    <row r="13" spans="1:12" ht="37.5">
      <c r="A13" s="61">
        <v>11020200</v>
      </c>
      <c r="B13" s="63" t="s">
        <v>236</v>
      </c>
      <c r="C13" s="116">
        <v>659.135</v>
      </c>
      <c r="D13" s="139">
        <v>365.037</v>
      </c>
      <c r="E13" s="153">
        <f t="shared" si="0"/>
        <v>-294.098</v>
      </c>
      <c r="F13" s="151">
        <f t="shared" si="1"/>
        <v>-44.61878067467211</v>
      </c>
      <c r="G13" s="66"/>
      <c r="H13" s="6"/>
      <c r="I13" s="153"/>
      <c r="J13" s="151"/>
      <c r="L13" s="134"/>
    </row>
    <row r="14" spans="1:12" ht="37.5">
      <c r="A14" s="110">
        <v>11023200</v>
      </c>
      <c r="B14" s="111" t="s">
        <v>289</v>
      </c>
      <c r="C14" s="116">
        <v>724.816</v>
      </c>
      <c r="D14" s="139">
        <v>299.016</v>
      </c>
      <c r="E14" s="153">
        <f t="shared" si="0"/>
        <v>-425.8</v>
      </c>
      <c r="F14" s="151">
        <f t="shared" si="1"/>
        <v>-58.745943798150144</v>
      </c>
      <c r="G14" s="66"/>
      <c r="H14" s="6"/>
      <c r="I14" s="153"/>
      <c r="J14" s="151"/>
      <c r="L14" s="134"/>
    </row>
    <row r="15" spans="1:12" ht="20.25">
      <c r="A15" s="61">
        <v>12000000</v>
      </c>
      <c r="B15" s="63" t="s">
        <v>8</v>
      </c>
      <c r="C15" s="139"/>
      <c r="D15" s="139"/>
      <c r="E15" s="153"/>
      <c r="F15" s="164"/>
      <c r="G15" s="6">
        <f>G16+G17</f>
        <v>2580.768</v>
      </c>
      <c r="H15" s="6">
        <f>H16+H17</f>
        <v>1144.159</v>
      </c>
      <c r="I15" s="153">
        <f aca="true" t="shared" si="2" ref="I15:I60">SUM(H15-G15)</f>
        <v>-1436.609</v>
      </c>
      <c r="J15" s="151">
        <f>I15/G15*100</f>
        <v>-55.66594905082518</v>
      </c>
      <c r="L15" s="134"/>
    </row>
    <row r="16" spans="1:12" ht="37.5">
      <c r="A16" s="59">
        <v>12020000</v>
      </c>
      <c r="B16" s="62" t="s">
        <v>237</v>
      </c>
      <c r="C16" s="117"/>
      <c r="D16" s="139"/>
      <c r="E16" s="153"/>
      <c r="F16" s="151"/>
      <c r="G16" s="6">
        <v>7.665</v>
      </c>
      <c r="H16" s="6">
        <v>-3.848</v>
      </c>
      <c r="I16" s="153">
        <f t="shared" si="2"/>
        <v>-11.513</v>
      </c>
      <c r="J16" s="151">
        <f>I16/G16*100</f>
        <v>-150.20221787345073</v>
      </c>
      <c r="L16" s="134"/>
    </row>
    <row r="17" spans="1:12" ht="20.25">
      <c r="A17" s="59">
        <v>12030000</v>
      </c>
      <c r="B17" s="62" t="s">
        <v>238</v>
      </c>
      <c r="C17" s="117"/>
      <c r="D17" s="139"/>
      <c r="E17" s="153"/>
      <c r="F17" s="151"/>
      <c r="G17" s="6">
        <v>2573.103</v>
      </c>
      <c r="H17" s="6">
        <v>1148.007</v>
      </c>
      <c r="I17" s="153">
        <f t="shared" si="2"/>
        <v>-1425.096</v>
      </c>
      <c r="J17" s="151">
        <f>I17/G17*100</f>
        <v>-55.38433556682341</v>
      </c>
      <c r="L17" s="134"/>
    </row>
    <row r="18" spans="1:12" ht="20.25">
      <c r="A18" s="59">
        <v>13000000</v>
      </c>
      <c r="B18" s="62" t="s">
        <v>239</v>
      </c>
      <c r="C18" s="116">
        <v>136589.892</v>
      </c>
      <c r="D18" s="139">
        <v>137728.814</v>
      </c>
      <c r="E18" s="153">
        <f t="shared" si="0"/>
        <v>1138.9220000000205</v>
      </c>
      <c r="F18" s="151">
        <f t="shared" si="1"/>
        <v>0.8338259759367996</v>
      </c>
      <c r="G18" s="66"/>
      <c r="H18" s="6"/>
      <c r="I18" s="153"/>
      <c r="J18" s="151"/>
      <c r="L18" s="134"/>
    </row>
    <row r="19" spans="1:12" ht="20.25">
      <c r="A19" s="59">
        <v>13050000</v>
      </c>
      <c r="B19" s="62" t="s">
        <v>9</v>
      </c>
      <c r="C19" s="116">
        <v>136577.504</v>
      </c>
      <c r="D19" s="139">
        <v>137717.109</v>
      </c>
      <c r="E19" s="153">
        <f t="shared" si="0"/>
        <v>1139.6050000000105</v>
      </c>
      <c r="F19" s="151">
        <f t="shared" si="1"/>
        <v>0.8344016888755051</v>
      </c>
      <c r="G19" s="66"/>
      <c r="H19" s="6"/>
      <c r="I19" s="153"/>
      <c r="J19" s="151"/>
      <c r="L19" s="134"/>
    </row>
    <row r="20" spans="1:12" ht="20.25">
      <c r="A20" s="59">
        <v>18000000</v>
      </c>
      <c r="B20" s="62" t="s">
        <v>10</v>
      </c>
      <c r="C20" s="116">
        <v>7934.651</v>
      </c>
      <c r="D20" s="139">
        <v>7787.137</v>
      </c>
      <c r="E20" s="153">
        <f t="shared" si="0"/>
        <v>-147.51400000000012</v>
      </c>
      <c r="F20" s="151">
        <f t="shared" si="1"/>
        <v>-1.8591113837268975</v>
      </c>
      <c r="G20" s="6">
        <f>G22+G24+G21</f>
        <v>94159.75400000002</v>
      </c>
      <c r="H20" s="6">
        <f>H21+H22+H24</f>
        <v>112815.62000000001</v>
      </c>
      <c r="I20" s="153">
        <f t="shared" si="2"/>
        <v>18655.865999999995</v>
      </c>
      <c r="J20" s="151">
        <f aca="true" t="shared" si="3" ref="J20:J26">I20/G20*100</f>
        <v>19.81299356410807</v>
      </c>
      <c r="L20" s="134"/>
    </row>
    <row r="21" spans="1:12" ht="20.25">
      <c r="A21" s="59">
        <v>18010000</v>
      </c>
      <c r="B21" s="62" t="s">
        <v>297</v>
      </c>
      <c r="C21" s="116"/>
      <c r="D21" s="139"/>
      <c r="E21" s="153"/>
      <c r="F21" s="151"/>
      <c r="G21" s="6">
        <v>183.604</v>
      </c>
      <c r="H21" s="6">
        <v>443.393</v>
      </c>
      <c r="I21" s="153">
        <f t="shared" si="2"/>
        <v>259.789</v>
      </c>
      <c r="J21" s="151">
        <f t="shared" si="3"/>
        <v>141.49419402627393</v>
      </c>
      <c r="L21" s="134"/>
    </row>
    <row r="22" spans="1:12" ht="20.25">
      <c r="A22" s="59">
        <v>18040000</v>
      </c>
      <c r="B22" s="62" t="s">
        <v>240</v>
      </c>
      <c r="C22" s="116">
        <v>7764.103</v>
      </c>
      <c r="D22" s="139">
        <v>7660.597</v>
      </c>
      <c r="E22" s="153">
        <f t="shared" si="0"/>
        <v>-103.50600000000031</v>
      </c>
      <c r="F22" s="151">
        <f t="shared" si="1"/>
        <v>-1.333135328060438</v>
      </c>
      <c r="G22" s="6">
        <f>G23</f>
        <v>528.774</v>
      </c>
      <c r="H22" s="6">
        <f>H23</f>
        <v>544.726</v>
      </c>
      <c r="I22" s="153">
        <f t="shared" si="2"/>
        <v>15.951999999999998</v>
      </c>
      <c r="J22" s="151">
        <f t="shared" si="3"/>
        <v>3.0167897816458447</v>
      </c>
      <c r="L22" s="134"/>
    </row>
    <row r="23" spans="1:12" ht="56.25">
      <c r="A23" s="59">
        <v>18041500</v>
      </c>
      <c r="B23" s="62" t="s">
        <v>241</v>
      </c>
      <c r="C23" s="116"/>
      <c r="D23" s="139"/>
      <c r="E23" s="153"/>
      <c r="F23" s="151"/>
      <c r="G23" s="6">
        <v>528.774</v>
      </c>
      <c r="H23" s="6">
        <v>544.726</v>
      </c>
      <c r="I23" s="153">
        <f t="shared" si="2"/>
        <v>15.951999999999998</v>
      </c>
      <c r="J23" s="151">
        <f t="shared" si="3"/>
        <v>3.0167897816458447</v>
      </c>
      <c r="L23" s="134"/>
    </row>
    <row r="24" spans="1:12" ht="27.75" customHeight="1">
      <c r="A24" s="59">
        <v>18050000</v>
      </c>
      <c r="B24" s="62" t="s">
        <v>242</v>
      </c>
      <c r="C24" s="117"/>
      <c r="D24" s="139"/>
      <c r="E24" s="153"/>
      <c r="F24" s="151"/>
      <c r="G24" s="6">
        <v>93447.376</v>
      </c>
      <c r="H24" s="6">
        <v>111827.501</v>
      </c>
      <c r="I24" s="153">
        <f t="shared" si="2"/>
        <v>18380.125</v>
      </c>
      <c r="J24" s="151">
        <f t="shared" si="3"/>
        <v>19.668957852813328</v>
      </c>
      <c r="L24" s="134"/>
    </row>
    <row r="25" spans="1:12" ht="20.25">
      <c r="A25" s="59">
        <v>19000000</v>
      </c>
      <c r="B25" s="62" t="s">
        <v>243</v>
      </c>
      <c r="C25" s="116">
        <v>0.414</v>
      </c>
      <c r="D25" s="139">
        <v>0.348</v>
      </c>
      <c r="E25" s="153">
        <f t="shared" si="0"/>
        <v>-0.066</v>
      </c>
      <c r="F25" s="151">
        <f t="shared" si="1"/>
        <v>-15.942028985507248</v>
      </c>
      <c r="G25" s="6">
        <f>G26+G28</f>
        <v>1463.382</v>
      </c>
      <c r="H25" s="6">
        <f>H26+H28</f>
        <v>2337.08</v>
      </c>
      <c r="I25" s="153">
        <f t="shared" si="2"/>
        <v>873.6979999999999</v>
      </c>
      <c r="J25" s="151">
        <f t="shared" si="3"/>
        <v>59.70402806649254</v>
      </c>
      <c r="L25" s="134"/>
    </row>
    <row r="26" spans="1:12" ht="20.25">
      <c r="A26" s="59">
        <v>19010000</v>
      </c>
      <c r="B26" s="62" t="s">
        <v>244</v>
      </c>
      <c r="C26" s="116"/>
      <c r="D26" s="139"/>
      <c r="E26" s="153"/>
      <c r="F26" s="151"/>
      <c r="G26" s="6">
        <v>1451.204</v>
      </c>
      <c r="H26" s="6">
        <v>2336.098</v>
      </c>
      <c r="I26" s="153">
        <f t="shared" si="2"/>
        <v>884.894</v>
      </c>
      <c r="J26" s="151">
        <f t="shared" si="3"/>
        <v>60.97654085848716</v>
      </c>
      <c r="L26" s="134"/>
    </row>
    <row r="27" spans="1:12" ht="20.25">
      <c r="A27" s="59">
        <v>19040000</v>
      </c>
      <c r="B27" s="62" t="s">
        <v>11</v>
      </c>
      <c r="C27" s="116">
        <v>0.414</v>
      </c>
      <c r="D27" s="139">
        <v>0.348</v>
      </c>
      <c r="E27" s="153">
        <f t="shared" si="0"/>
        <v>-0.066</v>
      </c>
      <c r="F27" s="151">
        <f t="shared" si="1"/>
        <v>-15.942028985507248</v>
      </c>
      <c r="G27" s="6"/>
      <c r="H27" s="6"/>
      <c r="I27" s="153"/>
      <c r="J27" s="151"/>
      <c r="L27" s="134"/>
    </row>
    <row r="28" spans="1:12" ht="20.25">
      <c r="A28" s="59">
        <v>19050000</v>
      </c>
      <c r="B28" s="62" t="s">
        <v>20</v>
      </c>
      <c r="C28" s="116"/>
      <c r="D28" s="139"/>
      <c r="E28" s="153"/>
      <c r="F28" s="151"/>
      <c r="G28" s="6">
        <v>12.178</v>
      </c>
      <c r="H28" s="6">
        <v>0.982</v>
      </c>
      <c r="I28" s="153">
        <f t="shared" si="2"/>
        <v>-11.196000000000002</v>
      </c>
      <c r="J28" s="151">
        <f>I28/G28*100</f>
        <v>-91.93627853506324</v>
      </c>
      <c r="L28" s="134"/>
    </row>
    <row r="29" spans="1:12" s="7" customFormat="1" ht="20.25">
      <c r="A29" s="89">
        <v>20000000</v>
      </c>
      <c r="B29" s="90" t="s">
        <v>12</v>
      </c>
      <c r="C29" s="156">
        <f>C30+C34+C37</f>
        <v>12286.514</v>
      </c>
      <c r="D29" s="119">
        <f>D30+D34+D37</f>
        <v>14199.902000000002</v>
      </c>
      <c r="E29" s="82">
        <f t="shared" si="0"/>
        <v>1913.3880000000026</v>
      </c>
      <c r="F29" s="88">
        <f t="shared" si="1"/>
        <v>15.573074673581152</v>
      </c>
      <c r="G29" s="144">
        <f>G37+G44</f>
        <v>41464.369999999995</v>
      </c>
      <c r="H29" s="144">
        <f>H37+H44</f>
        <v>47573.266</v>
      </c>
      <c r="I29" s="82">
        <f t="shared" si="2"/>
        <v>6108.896000000008</v>
      </c>
      <c r="J29" s="88">
        <f>I29/G29*100</f>
        <v>14.73288030181095</v>
      </c>
      <c r="L29" s="135"/>
    </row>
    <row r="30" spans="1:12" s="7" customFormat="1" ht="20.25">
      <c r="A30" s="59">
        <v>21000000</v>
      </c>
      <c r="B30" s="62" t="s">
        <v>13</v>
      </c>
      <c r="C30" s="116">
        <v>-2045.696</v>
      </c>
      <c r="D30" s="154">
        <v>664.134</v>
      </c>
      <c r="E30" s="153">
        <f t="shared" si="0"/>
        <v>2709.83</v>
      </c>
      <c r="F30" s="151">
        <f t="shared" si="1"/>
        <v>-132.4649410274058</v>
      </c>
      <c r="G30" s="155"/>
      <c r="H30" s="155"/>
      <c r="I30" s="153"/>
      <c r="J30" s="151"/>
      <c r="K30" s="93"/>
      <c r="L30" s="135"/>
    </row>
    <row r="31" spans="1:12" ht="21" customHeight="1">
      <c r="A31" s="59">
        <v>21080000</v>
      </c>
      <c r="B31" s="62" t="s">
        <v>14</v>
      </c>
      <c r="C31" s="116">
        <v>-2022.677</v>
      </c>
      <c r="D31" s="139">
        <v>620.072</v>
      </c>
      <c r="E31" s="153">
        <f t="shared" si="0"/>
        <v>2642.749</v>
      </c>
      <c r="F31" s="151">
        <f t="shared" si="1"/>
        <v>-130.65600686614818</v>
      </c>
      <c r="G31" s="66"/>
      <c r="H31" s="6"/>
      <c r="I31" s="153"/>
      <c r="J31" s="151"/>
      <c r="L31" s="134"/>
    </row>
    <row r="32" spans="1:12" ht="20.25">
      <c r="A32" s="59">
        <v>201080500</v>
      </c>
      <c r="B32" s="62" t="s">
        <v>14</v>
      </c>
      <c r="C32" s="116">
        <v>238.947</v>
      </c>
      <c r="D32" s="139">
        <v>5.131</v>
      </c>
      <c r="E32" s="153">
        <f t="shared" si="0"/>
        <v>-233.816</v>
      </c>
      <c r="F32" s="151">
        <f t="shared" si="1"/>
        <v>-97.85266188736415</v>
      </c>
      <c r="G32" s="66"/>
      <c r="H32" s="6"/>
      <c r="I32" s="153"/>
      <c r="J32" s="151"/>
      <c r="L32" s="134"/>
    </row>
    <row r="33" spans="1:12" ht="20.25">
      <c r="A33" s="59">
        <v>21081100</v>
      </c>
      <c r="B33" s="62" t="s">
        <v>15</v>
      </c>
      <c r="C33" s="116">
        <v>-2291.741</v>
      </c>
      <c r="D33" s="139">
        <v>575.996</v>
      </c>
      <c r="E33" s="153">
        <f t="shared" si="0"/>
        <v>2867.737</v>
      </c>
      <c r="F33" s="151">
        <f t="shared" si="1"/>
        <v>-125.1335556679398</v>
      </c>
      <c r="G33" s="66"/>
      <c r="H33" s="6"/>
      <c r="I33" s="153"/>
      <c r="J33" s="151"/>
      <c r="L33" s="134"/>
    </row>
    <row r="34" spans="1:12" ht="37.5">
      <c r="A34" s="59">
        <v>22000000</v>
      </c>
      <c r="B34" s="62" t="s">
        <v>298</v>
      </c>
      <c r="C34" s="116">
        <v>8953.491</v>
      </c>
      <c r="D34" s="139">
        <f>D35+D36</f>
        <v>8091.753000000001</v>
      </c>
      <c r="E34" s="153">
        <f t="shared" si="0"/>
        <v>-861.7379999999994</v>
      </c>
      <c r="F34" s="151">
        <f t="shared" si="1"/>
        <v>-9.62460340888263</v>
      </c>
      <c r="G34" s="66"/>
      <c r="H34" s="6"/>
      <c r="I34" s="153"/>
      <c r="J34" s="151"/>
      <c r="L34" s="134"/>
    </row>
    <row r="35" spans="1:12" ht="42" customHeight="1">
      <c r="A35" s="59">
        <v>22080400</v>
      </c>
      <c r="B35" s="62" t="s">
        <v>299</v>
      </c>
      <c r="C35" s="116">
        <v>8410.464</v>
      </c>
      <c r="D35" s="139">
        <v>7532.743</v>
      </c>
      <c r="E35" s="153">
        <f t="shared" si="0"/>
        <v>-877.7209999999995</v>
      </c>
      <c r="F35" s="151">
        <f t="shared" si="1"/>
        <v>-10.436059175807655</v>
      </c>
      <c r="G35" s="66"/>
      <c r="H35" s="6"/>
      <c r="I35" s="153"/>
      <c r="J35" s="151"/>
      <c r="L35" s="134"/>
    </row>
    <row r="36" spans="1:12" ht="20.25">
      <c r="A36" s="59">
        <v>22090000</v>
      </c>
      <c r="B36" s="62" t="s">
        <v>16</v>
      </c>
      <c r="C36" s="116">
        <v>422.131</v>
      </c>
      <c r="D36" s="139">
        <v>559.01</v>
      </c>
      <c r="E36" s="153">
        <f t="shared" si="0"/>
        <v>136.87900000000002</v>
      </c>
      <c r="F36" s="151">
        <f t="shared" si="1"/>
        <v>32.425716187628964</v>
      </c>
      <c r="G36" s="66"/>
      <c r="H36" s="6"/>
      <c r="I36" s="153"/>
      <c r="J36" s="151"/>
      <c r="L36" s="134"/>
    </row>
    <row r="37" spans="1:12" ht="20.25">
      <c r="A37" s="59">
        <v>24000000</v>
      </c>
      <c r="B37" s="62" t="s">
        <v>17</v>
      </c>
      <c r="C37" s="116">
        <v>5378.719</v>
      </c>
      <c r="D37" s="139">
        <v>5444.015</v>
      </c>
      <c r="E37" s="153">
        <f t="shared" si="0"/>
        <v>65.29600000000028</v>
      </c>
      <c r="F37" s="151">
        <f t="shared" si="1"/>
        <v>1.2139693484638308</v>
      </c>
      <c r="G37" s="152">
        <f>G38+G42+G43</f>
        <v>237.21499999999997</v>
      </c>
      <c r="H37" s="6">
        <f>H40+H42+H43</f>
        <v>4458.713</v>
      </c>
      <c r="I37" s="153">
        <f t="shared" si="2"/>
        <v>4221.498</v>
      </c>
      <c r="J37" s="151" t="s">
        <v>308</v>
      </c>
      <c r="L37" s="134"/>
    </row>
    <row r="38" spans="1:12" ht="20.25">
      <c r="A38" s="59">
        <v>24060000</v>
      </c>
      <c r="B38" s="62" t="s">
        <v>14</v>
      </c>
      <c r="C38" s="116">
        <f>C39+C41</f>
        <v>5375.4039999999995</v>
      </c>
      <c r="D38" s="139">
        <v>5444.015</v>
      </c>
      <c r="E38" s="153">
        <f t="shared" si="0"/>
        <v>68.61100000000079</v>
      </c>
      <c r="F38" s="151">
        <f t="shared" si="1"/>
        <v>1.2763877840623847</v>
      </c>
      <c r="G38" s="6">
        <f>G40</f>
        <v>41.336</v>
      </c>
      <c r="H38" s="6">
        <f>H40</f>
        <v>974.741</v>
      </c>
      <c r="I38" s="153">
        <f t="shared" si="2"/>
        <v>933.405</v>
      </c>
      <c r="J38" s="151" t="s">
        <v>307</v>
      </c>
      <c r="L38" s="134"/>
    </row>
    <row r="39" spans="1:12" ht="20.25">
      <c r="A39" s="59">
        <v>24060300</v>
      </c>
      <c r="B39" s="62" t="s">
        <v>14</v>
      </c>
      <c r="C39" s="116">
        <v>5320.766</v>
      </c>
      <c r="D39" s="139">
        <v>5391.206</v>
      </c>
      <c r="E39" s="153">
        <f t="shared" si="0"/>
        <v>70.44000000000051</v>
      </c>
      <c r="F39" s="151">
        <f t="shared" si="1"/>
        <v>1.3238695330709997</v>
      </c>
      <c r="G39" s="6"/>
      <c r="H39" s="6"/>
      <c r="I39" s="153"/>
      <c r="J39" s="151"/>
      <c r="L39" s="134"/>
    </row>
    <row r="40" spans="1:12" ht="56.25">
      <c r="A40" s="59">
        <v>24062100</v>
      </c>
      <c r="B40" s="62" t="s">
        <v>245</v>
      </c>
      <c r="C40" s="116"/>
      <c r="D40" s="139"/>
      <c r="E40" s="153"/>
      <c r="F40" s="151"/>
      <c r="G40" s="6">
        <v>41.336</v>
      </c>
      <c r="H40" s="6">
        <v>974.741</v>
      </c>
      <c r="I40" s="153">
        <f t="shared" si="2"/>
        <v>933.405</v>
      </c>
      <c r="J40" s="151" t="s">
        <v>307</v>
      </c>
      <c r="L40" s="134"/>
    </row>
    <row r="41" spans="1:12" ht="142.5" customHeight="1">
      <c r="A41" s="59">
        <v>24062200</v>
      </c>
      <c r="B41" s="150" t="s">
        <v>306</v>
      </c>
      <c r="C41" s="116">
        <v>54.638</v>
      </c>
      <c r="D41" s="139">
        <v>52.748</v>
      </c>
      <c r="E41" s="153">
        <f t="shared" si="0"/>
        <v>-1.8900000000000006</v>
      </c>
      <c r="F41" s="151">
        <f t="shared" si="1"/>
        <v>-3.4591310077235633</v>
      </c>
      <c r="G41" s="6"/>
      <c r="H41" s="6"/>
      <c r="I41" s="153"/>
      <c r="J41" s="151"/>
      <c r="L41" s="134"/>
    </row>
    <row r="42" spans="1:12" ht="56.25">
      <c r="A42" s="59">
        <v>24110900</v>
      </c>
      <c r="B42" s="62" t="s">
        <v>300</v>
      </c>
      <c r="C42" s="116"/>
      <c r="D42" s="139"/>
      <c r="E42" s="153"/>
      <c r="F42" s="151"/>
      <c r="G42" s="6">
        <v>29.065</v>
      </c>
      <c r="H42" s="6">
        <v>26.675</v>
      </c>
      <c r="I42" s="153">
        <f t="shared" si="2"/>
        <v>-2.3900000000000006</v>
      </c>
      <c r="J42" s="151">
        <f>I42/G42*100</f>
        <v>-8.222948563564426</v>
      </c>
      <c r="L42" s="134"/>
    </row>
    <row r="43" spans="1:12" ht="37.5">
      <c r="A43" s="59">
        <v>24170000</v>
      </c>
      <c r="B43" s="62" t="s">
        <v>301</v>
      </c>
      <c r="C43" s="117"/>
      <c r="D43" s="139"/>
      <c r="E43" s="153"/>
      <c r="F43" s="151"/>
      <c r="G43" s="6">
        <v>166.814</v>
      </c>
      <c r="H43" s="6">
        <v>3457.297</v>
      </c>
      <c r="I43" s="153">
        <f t="shared" si="2"/>
        <v>3290.483</v>
      </c>
      <c r="J43" s="151" t="s">
        <v>309</v>
      </c>
      <c r="L43" s="134"/>
    </row>
    <row r="44" spans="1:12" ht="20.25">
      <c r="A44" s="59">
        <v>25000000</v>
      </c>
      <c r="B44" s="62" t="s">
        <v>18</v>
      </c>
      <c r="C44" s="117"/>
      <c r="D44" s="139"/>
      <c r="E44" s="153"/>
      <c r="F44" s="151"/>
      <c r="G44" s="6">
        <v>41227.155</v>
      </c>
      <c r="H44" s="6">
        <v>43114.553</v>
      </c>
      <c r="I44" s="153">
        <f t="shared" si="2"/>
        <v>1887.398000000001</v>
      </c>
      <c r="J44" s="151">
        <f>I44/G44*100</f>
        <v>4.578045707980579</v>
      </c>
      <c r="L44" s="134"/>
    </row>
    <row r="45" spans="1:12" s="7" customFormat="1" ht="25.5" customHeight="1">
      <c r="A45" s="89">
        <v>30000000</v>
      </c>
      <c r="B45" s="90" t="s">
        <v>19</v>
      </c>
      <c r="C45" s="118">
        <f>C46+C47</f>
        <v>63.366</v>
      </c>
      <c r="D45" s="119">
        <f>D46+D47</f>
        <v>83.11</v>
      </c>
      <c r="E45" s="82">
        <f t="shared" si="0"/>
        <v>19.744</v>
      </c>
      <c r="F45" s="88">
        <f t="shared" si="1"/>
        <v>31.15866553041063</v>
      </c>
      <c r="G45" s="144">
        <f>G48+G49</f>
        <v>24301.163</v>
      </c>
      <c r="H45" s="144">
        <f>H48+H49</f>
        <v>5541.473</v>
      </c>
      <c r="I45" s="82">
        <f t="shared" si="2"/>
        <v>-18759.690000000002</v>
      </c>
      <c r="J45" s="88">
        <f>I45/G45*100</f>
        <v>-77.19667573111624</v>
      </c>
      <c r="L45" s="135"/>
    </row>
    <row r="46" spans="1:12" ht="75">
      <c r="A46" s="59">
        <v>31010200</v>
      </c>
      <c r="B46" s="62" t="s">
        <v>246</v>
      </c>
      <c r="C46" s="139">
        <v>60.677</v>
      </c>
      <c r="D46" s="139">
        <v>80.164</v>
      </c>
      <c r="E46" s="153">
        <f t="shared" si="0"/>
        <v>19.487000000000002</v>
      </c>
      <c r="F46" s="151">
        <f t="shared" si="1"/>
        <v>32.11595827084398</v>
      </c>
      <c r="G46" s="6"/>
      <c r="H46" s="6"/>
      <c r="I46" s="153"/>
      <c r="J46" s="151"/>
      <c r="L46" s="134"/>
    </row>
    <row r="47" spans="1:12" s="7" customFormat="1" ht="37.5">
      <c r="A47" s="59">
        <v>31020000</v>
      </c>
      <c r="B47" s="62" t="s">
        <v>302</v>
      </c>
      <c r="C47" s="139">
        <v>2.689</v>
      </c>
      <c r="D47" s="154">
        <v>2.946</v>
      </c>
      <c r="E47" s="153">
        <f t="shared" si="0"/>
        <v>0.2570000000000001</v>
      </c>
      <c r="F47" s="151">
        <f t="shared" si="1"/>
        <v>9.557456303458538</v>
      </c>
      <c r="G47" s="155"/>
      <c r="H47" s="155"/>
      <c r="I47" s="153"/>
      <c r="J47" s="151"/>
      <c r="L47" s="135"/>
    </row>
    <row r="48" spans="1:12" s="7" customFormat="1" ht="42.75" customHeight="1">
      <c r="A48" s="59">
        <v>31030000</v>
      </c>
      <c r="B48" s="62" t="s">
        <v>248</v>
      </c>
      <c r="C48" s="139"/>
      <c r="D48" s="139"/>
      <c r="E48" s="153"/>
      <c r="F48" s="151"/>
      <c r="G48" s="6">
        <v>4785</v>
      </c>
      <c r="H48" s="6">
        <v>2750</v>
      </c>
      <c r="I48" s="153">
        <f t="shared" si="2"/>
        <v>-2035</v>
      </c>
      <c r="J48" s="151">
        <f>I48/G48*100</f>
        <v>-42.5287356321839</v>
      </c>
      <c r="L48" s="135"/>
    </row>
    <row r="49" spans="1:12" s="7" customFormat="1" ht="29.25" customHeight="1">
      <c r="A49" s="59">
        <v>33010000</v>
      </c>
      <c r="B49" s="62" t="s">
        <v>247</v>
      </c>
      <c r="C49" s="139"/>
      <c r="D49" s="139"/>
      <c r="E49" s="153"/>
      <c r="F49" s="151"/>
      <c r="G49" s="6">
        <v>19516.163</v>
      </c>
      <c r="H49" s="6">
        <v>2791.473</v>
      </c>
      <c r="I49" s="153">
        <f t="shared" si="2"/>
        <v>-16724.690000000002</v>
      </c>
      <c r="J49" s="151">
        <f>I49/G49*100</f>
        <v>-85.69660952309121</v>
      </c>
      <c r="L49" s="135"/>
    </row>
    <row r="50" spans="1:12" s="7" customFormat="1" ht="20.25">
      <c r="A50" s="60"/>
      <c r="B50" s="90" t="s">
        <v>279</v>
      </c>
      <c r="C50" s="118">
        <f>C10+C29+C45</f>
        <v>750207.896</v>
      </c>
      <c r="D50" s="119">
        <f>D10+D29+D45</f>
        <v>805139.4</v>
      </c>
      <c r="E50" s="82">
        <f t="shared" si="0"/>
        <v>54931.50400000007</v>
      </c>
      <c r="F50" s="88">
        <f t="shared" si="1"/>
        <v>7.322170866620695</v>
      </c>
      <c r="G50" s="144">
        <f>G10+G29+G45</f>
        <v>163969.437</v>
      </c>
      <c r="H50" s="144">
        <f>H10+H29+H45</f>
        <v>169411.598</v>
      </c>
      <c r="I50" s="82">
        <f t="shared" si="2"/>
        <v>5442.160999999993</v>
      </c>
      <c r="J50" s="88">
        <f>I50/G50*100</f>
        <v>3.319009383437715</v>
      </c>
      <c r="L50" s="135"/>
    </row>
    <row r="51" spans="1:12" s="7" customFormat="1" ht="20.25">
      <c r="A51" s="229">
        <v>40000000</v>
      </c>
      <c r="B51" s="231" t="s">
        <v>21</v>
      </c>
      <c r="C51" s="119">
        <v>635710.701</v>
      </c>
      <c r="D51" s="119">
        <v>732236.332</v>
      </c>
      <c r="E51" s="82">
        <f t="shared" si="0"/>
        <v>96525.63100000005</v>
      </c>
      <c r="F51" s="88">
        <f t="shared" si="1"/>
        <v>15.183892743690034</v>
      </c>
      <c r="G51" s="144">
        <v>24949.374</v>
      </c>
      <c r="H51" s="144">
        <v>146097.604</v>
      </c>
      <c r="I51" s="82">
        <f t="shared" si="2"/>
        <v>121148.23</v>
      </c>
      <c r="J51" s="88" t="s">
        <v>310</v>
      </c>
      <c r="L51" s="230"/>
    </row>
    <row r="52" spans="1:12" s="7" customFormat="1" ht="20.25">
      <c r="A52" s="229">
        <v>41020000</v>
      </c>
      <c r="B52" s="231" t="s">
        <v>339</v>
      </c>
      <c r="C52" s="119">
        <v>167454.5</v>
      </c>
      <c r="D52" s="119">
        <v>237797.9</v>
      </c>
      <c r="E52" s="82">
        <f t="shared" si="0"/>
        <v>70343.4</v>
      </c>
      <c r="F52" s="88">
        <f t="shared" si="1"/>
        <v>42.00747068606695</v>
      </c>
      <c r="G52" s="144"/>
      <c r="H52" s="144"/>
      <c r="I52" s="82"/>
      <c r="J52" s="88"/>
      <c r="L52" s="135"/>
    </row>
    <row r="53" spans="1:12" s="7" customFormat="1" ht="20.25">
      <c r="A53" s="229">
        <v>41020100</v>
      </c>
      <c r="B53" s="131" t="s">
        <v>346</v>
      </c>
      <c r="C53" s="227">
        <v>131576.5</v>
      </c>
      <c r="D53" s="139">
        <v>217350.8</v>
      </c>
      <c r="E53" s="153">
        <f t="shared" si="0"/>
        <v>85774.29999999999</v>
      </c>
      <c r="F53" s="151">
        <f t="shared" si="1"/>
        <v>65.18968052805782</v>
      </c>
      <c r="G53" s="144"/>
      <c r="H53" s="144"/>
      <c r="I53" s="82"/>
      <c r="J53" s="88"/>
      <c r="L53" s="135"/>
    </row>
    <row r="54" spans="1:12" s="7" customFormat="1" ht="20.25">
      <c r="A54" s="60">
        <v>41030000</v>
      </c>
      <c r="B54" s="221" t="s">
        <v>338</v>
      </c>
      <c r="C54" s="119">
        <v>468256.201</v>
      </c>
      <c r="D54" s="119">
        <v>494438.432</v>
      </c>
      <c r="E54" s="82">
        <f t="shared" si="0"/>
        <v>26182.23099999997</v>
      </c>
      <c r="F54" s="88">
        <f t="shared" si="1"/>
        <v>5.591432840416346</v>
      </c>
      <c r="G54" s="144">
        <v>24949.374</v>
      </c>
      <c r="H54" s="144">
        <v>146097.604</v>
      </c>
      <c r="I54" s="82">
        <f t="shared" si="2"/>
        <v>121148.23</v>
      </c>
      <c r="J54" s="88" t="s">
        <v>310</v>
      </c>
      <c r="L54" s="135"/>
    </row>
    <row r="55" spans="1:12" s="7" customFormat="1" ht="56.25">
      <c r="A55" s="59">
        <v>41030600</v>
      </c>
      <c r="B55" s="223" t="s">
        <v>341</v>
      </c>
      <c r="C55" s="139">
        <v>350960.822</v>
      </c>
      <c r="D55" s="139">
        <v>389504.072</v>
      </c>
      <c r="E55" s="153">
        <f t="shared" si="0"/>
        <v>38543.25</v>
      </c>
      <c r="F55" s="151">
        <f t="shared" si="1"/>
        <v>10.98220872072154</v>
      </c>
      <c r="G55" s="144"/>
      <c r="H55" s="144"/>
      <c r="I55" s="82"/>
      <c r="J55" s="88"/>
      <c r="L55" s="135"/>
    </row>
    <row r="56" spans="1:12" s="7" customFormat="1" ht="93.75">
      <c r="A56" s="59">
        <v>41030800</v>
      </c>
      <c r="B56" s="224" t="s">
        <v>342</v>
      </c>
      <c r="C56" s="139">
        <v>59462.258</v>
      </c>
      <c r="D56" s="139">
        <v>58152.346</v>
      </c>
      <c r="E56" s="153">
        <f t="shared" si="0"/>
        <v>-1309.912000000004</v>
      </c>
      <c r="F56" s="151">
        <f t="shared" si="1"/>
        <v>-2.20293013427106</v>
      </c>
      <c r="G56" s="144"/>
      <c r="H56" s="144"/>
      <c r="I56" s="82"/>
      <c r="J56" s="88"/>
      <c r="L56" s="135"/>
    </row>
    <row r="57" spans="1:12" s="7" customFormat="1" ht="213" customHeight="1">
      <c r="A57" s="228">
        <v>41030900</v>
      </c>
      <c r="B57" s="224" t="s">
        <v>340</v>
      </c>
      <c r="C57" s="139">
        <v>27407.616</v>
      </c>
      <c r="D57" s="139">
        <v>27446.549</v>
      </c>
      <c r="E57" s="153">
        <f t="shared" si="0"/>
        <v>38.932999999997264</v>
      </c>
      <c r="F57" s="151">
        <f t="shared" si="1"/>
        <v>0.14205175670878217</v>
      </c>
      <c r="G57" s="144"/>
      <c r="H57" s="144"/>
      <c r="I57" s="82"/>
      <c r="J57" s="88"/>
      <c r="L57" s="135"/>
    </row>
    <row r="58" spans="1:12" s="7" customFormat="1" ht="56.25">
      <c r="A58" s="228">
        <v>41034400</v>
      </c>
      <c r="B58" s="223" t="s">
        <v>343</v>
      </c>
      <c r="C58" s="119"/>
      <c r="D58" s="139"/>
      <c r="E58" s="153"/>
      <c r="F58" s="151"/>
      <c r="G58" s="6">
        <v>13731.053</v>
      </c>
      <c r="H58" s="6">
        <v>13362.299</v>
      </c>
      <c r="I58" s="153">
        <f t="shared" si="2"/>
        <v>-368.753999999999</v>
      </c>
      <c r="J58" s="151">
        <f>I58/G58*100</f>
        <v>-2.68554786002209</v>
      </c>
      <c r="L58" s="135"/>
    </row>
    <row r="59" spans="1:12" s="7" customFormat="1" ht="151.5" customHeight="1">
      <c r="A59" s="222" t="s">
        <v>345</v>
      </c>
      <c r="B59" s="225" t="s">
        <v>344</v>
      </c>
      <c r="C59" s="139">
        <v>4185.126</v>
      </c>
      <c r="D59" s="139"/>
      <c r="E59" s="153">
        <f t="shared" si="0"/>
        <v>-4185.126</v>
      </c>
      <c r="F59" s="151">
        <f t="shared" si="1"/>
        <v>-100</v>
      </c>
      <c r="G59" s="6">
        <v>6845.708</v>
      </c>
      <c r="H59" s="6">
        <v>125081.59</v>
      </c>
      <c r="I59" s="153">
        <f t="shared" si="2"/>
        <v>118235.882</v>
      </c>
      <c r="J59" s="151" t="s">
        <v>322</v>
      </c>
      <c r="L59" s="135"/>
    </row>
    <row r="60" spans="1:12" s="7" customFormat="1" ht="26.25" thickBot="1">
      <c r="A60" s="220"/>
      <c r="B60" s="138" t="s">
        <v>280</v>
      </c>
      <c r="C60" s="226">
        <f>C50+C51</f>
        <v>1385918.597</v>
      </c>
      <c r="D60" s="118">
        <f>D50+D51</f>
        <v>1537375.732</v>
      </c>
      <c r="E60" s="82">
        <f t="shared" si="0"/>
        <v>151457.135</v>
      </c>
      <c r="F60" s="88">
        <f t="shared" si="1"/>
        <v>10.928285061463823</v>
      </c>
      <c r="G60" s="91">
        <f>G50+G51</f>
        <v>188918.81100000002</v>
      </c>
      <c r="H60" s="92">
        <f>H50+H51</f>
        <v>315509.202</v>
      </c>
      <c r="I60" s="82">
        <f t="shared" si="2"/>
        <v>126590.39099999997</v>
      </c>
      <c r="J60" s="88">
        <f>I60/G60*100</f>
        <v>67.00782750532977</v>
      </c>
      <c r="L60" s="135"/>
    </row>
    <row r="61" spans="1:12" ht="33.75" customHeight="1" thickBot="1">
      <c r="A61" s="255" t="s">
        <v>226</v>
      </c>
      <c r="B61" s="256"/>
      <c r="C61" s="256"/>
      <c r="D61" s="256"/>
      <c r="E61" s="256"/>
      <c r="F61" s="256"/>
      <c r="G61" s="256"/>
      <c r="H61" s="256"/>
      <c r="I61" s="256"/>
      <c r="J61" s="257"/>
      <c r="L61" s="134"/>
    </row>
    <row r="62" spans="1:12" ht="15">
      <c r="A62" s="39"/>
      <c r="B62" s="39"/>
      <c r="C62" s="120"/>
      <c r="D62" s="120"/>
      <c r="E62" s="39"/>
      <c r="F62" s="130"/>
      <c r="G62" s="77"/>
      <c r="H62" s="39"/>
      <c r="I62" s="39"/>
      <c r="J62" s="130"/>
      <c r="L62" s="134"/>
    </row>
    <row r="63" spans="1:12" ht="20.25">
      <c r="A63" s="8" t="s">
        <v>22</v>
      </c>
      <c r="B63" s="9" t="s">
        <v>23</v>
      </c>
      <c r="C63" s="67">
        <f>C64</f>
        <v>57430.858</v>
      </c>
      <c r="D63" s="67">
        <f>D64</f>
        <v>61472.208</v>
      </c>
      <c r="E63" s="45">
        <f>SUM(D63-C63)</f>
        <v>4041.3499999999985</v>
      </c>
      <c r="F63" s="46">
        <f>(E63/C63)*100</f>
        <v>7.03689643640706</v>
      </c>
      <c r="G63" s="67">
        <f>G64</f>
        <v>1433.872</v>
      </c>
      <c r="H63" s="67">
        <f>H64</f>
        <v>956.914</v>
      </c>
      <c r="I63" s="45">
        <f>SUM(H63-G63)</f>
        <v>-476.9580000000001</v>
      </c>
      <c r="J63" s="46">
        <f>(I63/G63)*100</f>
        <v>-33.26363859535579</v>
      </c>
      <c r="L63" s="136"/>
    </row>
    <row r="64" spans="1:12" ht="20.25">
      <c r="A64" s="10" t="s">
        <v>24</v>
      </c>
      <c r="B64" s="11" t="s">
        <v>25</v>
      </c>
      <c r="C64" s="106">
        <v>57430.858</v>
      </c>
      <c r="D64" s="106">
        <v>61472.208</v>
      </c>
      <c r="E64" s="184">
        <f aca="true" t="shared" si="4" ref="E64:E132">SUM(D64-C64)</f>
        <v>4041.3499999999985</v>
      </c>
      <c r="F64" s="189">
        <f aca="true" t="shared" si="5" ref="F64:F132">(E64/C64)*100</f>
        <v>7.03689643640706</v>
      </c>
      <c r="G64" s="145">
        <v>1433.872</v>
      </c>
      <c r="H64" s="145">
        <v>956.914</v>
      </c>
      <c r="I64" s="184">
        <f>SUM(H64-G64)</f>
        <v>-476.9580000000001</v>
      </c>
      <c r="J64" s="188">
        <f>(I64/G64)*100</f>
        <v>-33.26363859535579</v>
      </c>
      <c r="L64" s="136"/>
    </row>
    <row r="65" spans="1:12" ht="40.5">
      <c r="A65" s="12" t="s">
        <v>26</v>
      </c>
      <c r="B65" s="13" t="s">
        <v>27</v>
      </c>
      <c r="C65" s="68">
        <f>C66</f>
        <v>689.75</v>
      </c>
      <c r="D65" s="68">
        <f>D66</f>
        <v>740.195</v>
      </c>
      <c r="E65" s="45">
        <f t="shared" si="4"/>
        <v>50.44500000000005</v>
      </c>
      <c r="F65" s="46">
        <f t="shared" si="5"/>
        <v>7.313519391083734</v>
      </c>
      <c r="G65" s="68"/>
      <c r="H65" s="68"/>
      <c r="I65" s="45"/>
      <c r="J65" s="46"/>
      <c r="L65" s="136"/>
    </row>
    <row r="66" spans="1:12" ht="18.75">
      <c r="A66" s="14" t="s">
        <v>28</v>
      </c>
      <c r="B66" s="15" t="s">
        <v>29</v>
      </c>
      <c r="C66" s="106">
        <v>689.75</v>
      </c>
      <c r="D66" s="106">
        <v>740.195</v>
      </c>
      <c r="E66" s="184">
        <f t="shared" si="4"/>
        <v>50.44500000000005</v>
      </c>
      <c r="F66" s="189">
        <f t="shared" si="5"/>
        <v>7.313519391083734</v>
      </c>
      <c r="G66" s="145"/>
      <c r="H66" s="145"/>
      <c r="I66" s="47"/>
      <c r="J66" s="48"/>
      <c r="L66" s="136"/>
    </row>
    <row r="67" spans="1:12" ht="20.25">
      <c r="A67" s="12" t="s">
        <v>30</v>
      </c>
      <c r="B67" s="16" t="s">
        <v>31</v>
      </c>
      <c r="C67" s="68">
        <f>SUM(C68:C79)</f>
        <v>441810.488</v>
      </c>
      <c r="D67" s="68">
        <f>SUM(D68:D79)</f>
        <v>460209.32700000005</v>
      </c>
      <c r="E67" s="45">
        <f t="shared" si="4"/>
        <v>18398.839000000036</v>
      </c>
      <c r="F67" s="46">
        <f t="shared" si="5"/>
        <v>4.164418794874791</v>
      </c>
      <c r="G67" s="68">
        <f>SUM(G68:G79)</f>
        <v>32922.82000000001</v>
      </c>
      <c r="H67" s="68">
        <f>SUM(H68:H79)</f>
        <v>31468.134</v>
      </c>
      <c r="I67" s="45">
        <f>SUM(H67-G67)</f>
        <v>-1454.6860000000088</v>
      </c>
      <c r="J67" s="46">
        <f>(I67/G67)*100</f>
        <v>-4.418473265655884</v>
      </c>
      <c r="L67" s="136"/>
    </row>
    <row r="68" spans="1:12" ht="18.75">
      <c r="A68" s="14" t="s">
        <v>32</v>
      </c>
      <c r="B68" s="11" t="s">
        <v>33</v>
      </c>
      <c r="C68" s="106">
        <v>155919.634</v>
      </c>
      <c r="D68" s="106">
        <v>163765.494</v>
      </c>
      <c r="E68" s="184">
        <f t="shared" si="4"/>
        <v>7845.860000000015</v>
      </c>
      <c r="F68" s="189">
        <f t="shared" si="5"/>
        <v>5.0319897492832855</v>
      </c>
      <c r="G68" s="145">
        <v>23929.447</v>
      </c>
      <c r="H68" s="145">
        <v>20260.011</v>
      </c>
      <c r="I68" s="184">
        <f>SUM(H68-G68)</f>
        <v>-3669.4360000000015</v>
      </c>
      <c r="J68" s="189">
        <f>(I68/G68)*100</f>
        <v>-15.334395316364818</v>
      </c>
      <c r="L68" s="136"/>
    </row>
    <row r="69" spans="1:12" ht="37.5">
      <c r="A69" s="14" t="s">
        <v>34</v>
      </c>
      <c r="B69" s="11" t="s">
        <v>35</v>
      </c>
      <c r="C69" s="106">
        <v>247666.017</v>
      </c>
      <c r="D69" s="106">
        <v>256047.623</v>
      </c>
      <c r="E69" s="184">
        <f t="shared" si="4"/>
        <v>8381.606</v>
      </c>
      <c r="F69" s="189">
        <f t="shared" si="5"/>
        <v>3.3842374103347415</v>
      </c>
      <c r="G69" s="106">
        <v>8017.529</v>
      </c>
      <c r="H69" s="106">
        <v>10462.41</v>
      </c>
      <c r="I69" s="184">
        <f>SUM(H69-G69)</f>
        <v>2444.8809999999994</v>
      </c>
      <c r="J69" s="189">
        <f>(I69/G69)*100</f>
        <v>30.49419590499765</v>
      </c>
      <c r="L69" s="136"/>
    </row>
    <row r="70" spans="1:12" ht="20.25">
      <c r="A70" s="14" t="s">
        <v>36</v>
      </c>
      <c r="B70" s="11" t="s">
        <v>37</v>
      </c>
      <c r="C70" s="106">
        <v>4431.289</v>
      </c>
      <c r="D70" s="106">
        <v>4328.789</v>
      </c>
      <c r="E70" s="184">
        <f t="shared" si="4"/>
        <v>-102.5</v>
      </c>
      <c r="F70" s="189">
        <f t="shared" si="5"/>
        <v>-2.3130967084295335</v>
      </c>
      <c r="G70" s="145">
        <v>66.258</v>
      </c>
      <c r="H70" s="145">
        <v>29.562</v>
      </c>
      <c r="I70" s="184">
        <f>SUM(H70-G70)</f>
        <v>-36.696</v>
      </c>
      <c r="J70" s="188">
        <f>(I70/G70)*100</f>
        <v>-55.383500860273486</v>
      </c>
      <c r="L70" s="136"/>
    </row>
    <row r="71" spans="1:12" ht="18.75">
      <c r="A71" s="14" t="s">
        <v>38</v>
      </c>
      <c r="B71" s="11" t="s">
        <v>39</v>
      </c>
      <c r="C71" s="106">
        <v>1297.275</v>
      </c>
      <c r="D71" s="106">
        <v>1785.659</v>
      </c>
      <c r="E71" s="184">
        <f t="shared" si="4"/>
        <v>488.384</v>
      </c>
      <c r="F71" s="189">
        <f t="shared" si="5"/>
        <v>37.64691372299628</v>
      </c>
      <c r="G71" s="145"/>
      <c r="H71" s="145"/>
      <c r="I71" s="184"/>
      <c r="J71" s="189"/>
      <c r="L71" s="136"/>
    </row>
    <row r="72" spans="1:12" ht="37.5">
      <c r="A72" s="14" t="s">
        <v>40</v>
      </c>
      <c r="B72" s="11" t="s">
        <v>41</v>
      </c>
      <c r="C72" s="106">
        <v>6617.695</v>
      </c>
      <c r="D72" s="106">
        <v>6735.843</v>
      </c>
      <c r="E72" s="184">
        <f t="shared" si="4"/>
        <v>118.14800000000014</v>
      </c>
      <c r="F72" s="189">
        <f t="shared" si="5"/>
        <v>1.7853346217980754</v>
      </c>
      <c r="G72" s="145">
        <v>149.975</v>
      </c>
      <c r="H72" s="145">
        <v>123.106</v>
      </c>
      <c r="I72" s="184">
        <f aca="true" t="shared" si="6" ref="I72:I77">SUM(H72-G72)</f>
        <v>-26.869</v>
      </c>
      <c r="J72" s="188">
        <f>(I72/G72)*100</f>
        <v>-17.915652608768127</v>
      </c>
      <c r="L72" s="136"/>
    </row>
    <row r="73" spans="1:12" ht="20.25">
      <c r="A73" s="14" t="s">
        <v>42</v>
      </c>
      <c r="B73" s="11" t="s">
        <v>43</v>
      </c>
      <c r="C73" s="106">
        <v>14738.917</v>
      </c>
      <c r="D73" s="106">
        <v>15672.765</v>
      </c>
      <c r="E73" s="184">
        <f t="shared" si="4"/>
        <v>933.848</v>
      </c>
      <c r="F73" s="189">
        <f t="shared" si="5"/>
        <v>6.335933637457894</v>
      </c>
      <c r="G73" s="145">
        <v>277.325</v>
      </c>
      <c r="H73" s="106">
        <v>188.353</v>
      </c>
      <c r="I73" s="184">
        <f t="shared" si="6"/>
        <v>-88.97199999999998</v>
      </c>
      <c r="J73" s="188">
        <f>(I73/G73)*100</f>
        <v>-32.08221400883439</v>
      </c>
      <c r="L73" s="136"/>
    </row>
    <row r="74" spans="1:12" ht="20.25">
      <c r="A74" s="14" t="s">
        <v>284</v>
      </c>
      <c r="B74" s="11" t="s">
        <v>285</v>
      </c>
      <c r="C74" s="106">
        <v>847.321</v>
      </c>
      <c r="D74" s="106">
        <v>1341.128</v>
      </c>
      <c r="E74" s="184">
        <f>SUM(D74-C74)</f>
        <v>493.8069999999999</v>
      </c>
      <c r="F74" s="189"/>
      <c r="G74" s="145"/>
      <c r="H74" s="145"/>
      <c r="I74" s="184"/>
      <c r="J74" s="188"/>
      <c r="L74" s="136"/>
    </row>
    <row r="75" spans="1:12" ht="18.75">
      <c r="A75" s="14" t="s">
        <v>44</v>
      </c>
      <c r="B75" s="11" t="s">
        <v>45</v>
      </c>
      <c r="C75" s="106">
        <v>4627.923</v>
      </c>
      <c r="D75" s="106">
        <v>4651.232</v>
      </c>
      <c r="E75" s="184">
        <f t="shared" si="4"/>
        <v>23.309000000000196</v>
      </c>
      <c r="F75" s="189">
        <f t="shared" si="5"/>
        <v>0.5036600652171654</v>
      </c>
      <c r="G75" s="145">
        <v>370.867</v>
      </c>
      <c r="H75" s="145">
        <v>325.347</v>
      </c>
      <c r="I75" s="184">
        <f t="shared" si="6"/>
        <v>-45.52000000000004</v>
      </c>
      <c r="J75" s="189">
        <f>(I75/G75)*100</f>
        <v>-12.273941871344723</v>
      </c>
      <c r="L75" s="136"/>
    </row>
    <row r="76" spans="1:12" ht="23.25" customHeight="1">
      <c r="A76" s="14" t="s">
        <v>46</v>
      </c>
      <c r="B76" s="11" t="s">
        <v>47</v>
      </c>
      <c r="C76" s="106">
        <v>4629.791</v>
      </c>
      <c r="D76" s="106">
        <v>4886.539</v>
      </c>
      <c r="E76" s="184">
        <f t="shared" si="4"/>
        <v>256.7479999999996</v>
      </c>
      <c r="F76" s="189">
        <f t="shared" si="5"/>
        <v>5.545563503838501</v>
      </c>
      <c r="G76" s="145">
        <v>108.173</v>
      </c>
      <c r="H76" s="145">
        <v>75.027</v>
      </c>
      <c r="I76" s="184">
        <f t="shared" si="6"/>
        <v>-33.146</v>
      </c>
      <c r="J76" s="188">
        <f>(I76/G76)*100</f>
        <v>-30.641657345178558</v>
      </c>
      <c r="L76" s="136"/>
    </row>
    <row r="77" spans="1:12" ht="20.25">
      <c r="A77" s="14" t="s">
        <v>48</v>
      </c>
      <c r="B77" s="11" t="s">
        <v>49</v>
      </c>
      <c r="C77" s="106">
        <v>660.486</v>
      </c>
      <c r="D77" s="106">
        <v>640.025</v>
      </c>
      <c r="E77" s="184">
        <f t="shared" si="4"/>
        <v>-20.461000000000013</v>
      </c>
      <c r="F77" s="189">
        <f t="shared" si="5"/>
        <v>-3.097870356071138</v>
      </c>
      <c r="G77" s="145">
        <v>3.246</v>
      </c>
      <c r="H77" s="145">
        <v>4.318</v>
      </c>
      <c r="I77" s="184">
        <f t="shared" si="6"/>
        <v>1.0719999999999996</v>
      </c>
      <c r="J77" s="188">
        <f>(I77/G77)*100</f>
        <v>33.025261860751684</v>
      </c>
      <c r="L77" s="136"/>
    </row>
    <row r="78" spans="1:12" ht="18.75">
      <c r="A78" s="14" t="s">
        <v>262</v>
      </c>
      <c r="B78" s="11" t="s">
        <v>275</v>
      </c>
      <c r="C78" s="106">
        <v>91.78</v>
      </c>
      <c r="D78" s="106">
        <v>91.78</v>
      </c>
      <c r="E78" s="184">
        <f>SUM(D78-C78)</f>
        <v>0</v>
      </c>
      <c r="F78" s="189">
        <f>(E78/C78)*100</f>
        <v>0</v>
      </c>
      <c r="G78" s="145"/>
      <c r="H78" s="145"/>
      <c r="I78" s="184"/>
      <c r="J78" s="189"/>
      <c r="L78" s="136"/>
    </row>
    <row r="79" spans="1:12" ht="37.5">
      <c r="A79" s="14" t="s">
        <v>50</v>
      </c>
      <c r="B79" s="17" t="s">
        <v>51</v>
      </c>
      <c r="C79" s="106">
        <v>282.36</v>
      </c>
      <c r="D79" s="106">
        <v>262.45</v>
      </c>
      <c r="E79" s="184">
        <f t="shared" si="4"/>
        <v>-19.910000000000025</v>
      </c>
      <c r="F79" s="189">
        <f>(E79/C79)*100</f>
        <v>-7.05128205128206</v>
      </c>
      <c r="G79" s="145"/>
      <c r="H79" s="145"/>
      <c r="I79" s="184"/>
      <c r="J79" s="189"/>
      <c r="L79" s="136"/>
    </row>
    <row r="80" spans="1:12" ht="0.75" customHeight="1">
      <c r="A80" s="14"/>
      <c r="B80" s="17"/>
      <c r="C80" s="106"/>
      <c r="D80" s="106"/>
      <c r="E80" s="47"/>
      <c r="F80" s="48"/>
      <c r="G80" s="145"/>
      <c r="H80" s="145"/>
      <c r="I80" s="47"/>
      <c r="J80" s="48"/>
      <c r="L80" s="136"/>
    </row>
    <row r="81" spans="1:12" ht="20.25">
      <c r="A81" s="18" t="s">
        <v>52</v>
      </c>
      <c r="B81" s="13" t="s">
        <v>53</v>
      </c>
      <c r="C81" s="68">
        <f>SUM(C82:C90)</f>
        <v>266321.99199999997</v>
      </c>
      <c r="D81" s="68">
        <f>SUM(D82:D90)</f>
        <v>267624.6</v>
      </c>
      <c r="E81" s="45">
        <f t="shared" si="4"/>
        <v>1302.6080000000075</v>
      </c>
      <c r="F81" s="46">
        <f t="shared" si="5"/>
        <v>0.48911018959335795</v>
      </c>
      <c r="G81" s="68">
        <f>SUM(G82:G90)</f>
        <v>17326.613</v>
      </c>
      <c r="H81" s="68">
        <f>SUM(H82:H90)</f>
        <v>21973.331999999995</v>
      </c>
      <c r="I81" s="47">
        <f aca="true" t="shared" si="7" ref="I81:I88">SUM(H81-G81)</f>
        <v>4646.718999999994</v>
      </c>
      <c r="J81" s="48">
        <f aca="true" t="shared" si="8" ref="J81:J86">(I81/G81)*100</f>
        <v>26.818392030802517</v>
      </c>
      <c r="L81" s="136"/>
    </row>
    <row r="82" spans="1:12" ht="18.75">
      <c r="A82" s="14" t="s">
        <v>54</v>
      </c>
      <c r="B82" s="11" t="s">
        <v>55</v>
      </c>
      <c r="C82" s="106">
        <v>130350.495</v>
      </c>
      <c r="D82" s="106">
        <v>137712.946</v>
      </c>
      <c r="E82" s="184">
        <f t="shared" si="4"/>
        <v>7362.451000000001</v>
      </c>
      <c r="F82" s="189">
        <f t="shared" si="5"/>
        <v>5.648195658942455</v>
      </c>
      <c r="G82" s="145">
        <v>9902.51</v>
      </c>
      <c r="H82" s="145">
        <v>15108.349</v>
      </c>
      <c r="I82" s="184">
        <f t="shared" si="7"/>
        <v>5205.839</v>
      </c>
      <c r="J82" s="189">
        <f t="shared" si="8"/>
        <v>52.57090374056679</v>
      </c>
      <c r="L82" s="136"/>
    </row>
    <row r="83" spans="1:12" ht="18.75">
      <c r="A83" s="14" t="s">
        <v>56</v>
      </c>
      <c r="B83" s="11" t="s">
        <v>57</v>
      </c>
      <c r="C83" s="106">
        <v>35340.091</v>
      </c>
      <c r="D83" s="106">
        <v>36278.242</v>
      </c>
      <c r="E83" s="184">
        <f t="shared" si="4"/>
        <v>938.150999999998</v>
      </c>
      <c r="F83" s="189">
        <f t="shared" si="5"/>
        <v>2.6546366278456897</v>
      </c>
      <c r="G83" s="145">
        <v>2209.853</v>
      </c>
      <c r="H83" s="145">
        <v>3085.073</v>
      </c>
      <c r="I83" s="184">
        <f t="shared" si="7"/>
        <v>875.2199999999998</v>
      </c>
      <c r="J83" s="189">
        <f t="shared" si="8"/>
        <v>39.60534931509018</v>
      </c>
      <c r="L83" s="136"/>
    </row>
    <row r="84" spans="1:12" ht="20.25">
      <c r="A84" s="14" t="s">
        <v>58</v>
      </c>
      <c r="B84" s="11" t="s">
        <v>59</v>
      </c>
      <c r="C84" s="106">
        <v>11509.01</v>
      </c>
      <c r="D84" s="106"/>
      <c r="E84" s="184">
        <f t="shared" si="4"/>
        <v>-11509.01</v>
      </c>
      <c r="F84" s="189">
        <f t="shared" si="5"/>
        <v>-100</v>
      </c>
      <c r="G84" s="145">
        <v>47.446</v>
      </c>
      <c r="H84" s="145"/>
      <c r="I84" s="184">
        <f t="shared" si="7"/>
        <v>-47.446</v>
      </c>
      <c r="J84" s="188">
        <f t="shared" si="8"/>
        <v>-100</v>
      </c>
      <c r="L84" s="136"/>
    </row>
    <row r="85" spans="1:12" ht="37.5">
      <c r="A85" s="14" t="s">
        <v>60</v>
      </c>
      <c r="B85" s="11" t="s">
        <v>61</v>
      </c>
      <c r="C85" s="106">
        <v>28315.474</v>
      </c>
      <c r="D85" s="106">
        <v>16868.89</v>
      </c>
      <c r="E85" s="184">
        <f t="shared" si="4"/>
        <v>-11446.583999999999</v>
      </c>
      <c r="F85" s="189">
        <f t="shared" si="5"/>
        <v>-40.425189421162436</v>
      </c>
      <c r="G85" s="145">
        <v>768.446</v>
      </c>
      <c r="H85" s="145">
        <v>476.823</v>
      </c>
      <c r="I85" s="184">
        <f t="shared" si="7"/>
        <v>-291.62300000000005</v>
      </c>
      <c r="J85" s="189">
        <f t="shared" si="8"/>
        <v>-37.949706290357426</v>
      </c>
      <c r="L85" s="136"/>
    </row>
    <row r="86" spans="1:12" ht="18.75">
      <c r="A86" s="14" t="s">
        <v>62</v>
      </c>
      <c r="B86" s="11" t="s">
        <v>63</v>
      </c>
      <c r="C86" s="106">
        <v>5362.631</v>
      </c>
      <c r="D86" s="106">
        <v>5956.542</v>
      </c>
      <c r="E86" s="184">
        <f t="shared" si="4"/>
        <v>593.9110000000001</v>
      </c>
      <c r="F86" s="189">
        <f t="shared" si="5"/>
        <v>11.074992853321438</v>
      </c>
      <c r="G86" s="145">
        <v>65.748</v>
      </c>
      <c r="H86" s="145">
        <v>109.405</v>
      </c>
      <c r="I86" s="184">
        <f t="shared" si="7"/>
        <v>43.657</v>
      </c>
      <c r="J86" s="189">
        <f t="shared" si="8"/>
        <v>66.40049887449047</v>
      </c>
      <c r="L86" s="136"/>
    </row>
    <row r="87" spans="1:12" ht="18.75">
      <c r="A87" s="14" t="s">
        <v>290</v>
      </c>
      <c r="B87" s="11" t="s">
        <v>295</v>
      </c>
      <c r="C87" s="106">
        <v>53092.196</v>
      </c>
      <c r="D87" s="106">
        <v>68389.138</v>
      </c>
      <c r="E87" s="184">
        <f>SUM(D87-C87)</f>
        <v>15296.942000000003</v>
      </c>
      <c r="F87" s="189"/>
      <c r="G87" s="145">
        <v>4257.341</v>
      </c>
      <c r="H87" s="145">
        <v>3182.636</v>
      </c>
      <c r="I87" s="184">
        <f t="shared" si="7"/>
        <v>-1074.7050000000004</v>
      </c>
      <c r="J87" s="189"/>
      <c r="L87" s="136"/>
    </row>
    <row r="88" spans="1:12" ht="18.75">
      <c r="A88" s="14" t="s">
        <v>64</v>
      </c>
      <c r="B88" s="11" t="s">
        <v>65</v>
      </c>
      <c r="C88" s="106">
        <v>2352.095</v>
      </c>
      <c r="D88" s="106">
        <v>2418.842</v>
      </c>
      <c r="E88" s="184">
        <f t="shared" si="4"/>
        <v>66.7470000000003</v>
      </c>
      <c r="F88" s="189">
        <f t="shared" si="5"/>
        <v>2.837768032328639</v>
      </c>
      <c r="G88" s="145">
        <v>75.269</v>
      </c>
      <c r="H88" s="145">
        <v>11.046</v>
      </c>
      <c r="I88" s="184">
        <f t="shared" si="7"/>
        <v>-64.22300000000001</v>
      </c>
      <c r="J88" s="189">
        <f>(I88/G88)*100</f>
        <v>-85.3246356401706</v>
      </c>
      <c r="L88" s="136"/>
    </row>
    <row r="89" spans="1:12" ht="18.75">
      <c r="A89" s="14" t="s">
        <v>66</v>
      </c>
      <c r="B89" s="11" t="s">
        <v>67</v>
      </c>
      <c r="C89" s="106"/>
      <c r="D89" s="106"/>
      <c r="E89" s="184"/>
      <c r="F89" s="189"/>
      <c r="G89" s="145"/>
      <c r="H89" s="145"/>
      <c r="I89" s="184"/>
      <c r="J89" s="189"/>
      <c r="L89" s="136"/>
    </row>
    <row r="90" spans="1:12" ht="9" customHeight="1">
      <c r="A90" s="14"/>
      <c r="B90" s="19"/>
      <c r="C90" s="106"/>
      <c r="D90" s="106"/>
      <c r="E90" s="184"/>
      <c r="F90" s="189"/>
      <c r="G90" s="145"/>
      <c r="H90" s="145"/>
      <c r="I90" s="184"/>
      <c r="J90" s="189"/>
      <c r="L90" s="136"/>
    </row>
    <row r="91" spans="1:12" ht="20.25">
      <c r="A91" s="12" t="s">
        <v>68</v>
      </c>
      <c r="B91" s="13" t="s">
        <v>69</v>
      </c>
      <c r="C91" s="68">
        <f>SUM(C92:C135)</f>
        <v>448158.3489999999</v>
      </c>
      <c r="D91" s="68">
        <f>SUM(D92:D135)</f>
        <v>487492.43799999997</v>
      </c>
      <c r="E91" s="45">
        <f t="shared" si="4"/>
        <v>39334.089000000095</v>
      </c>
      <c r="F91" s="46">
        <f t="shared" si="5"/>
        <v>8.776828343769203</v>
      </c>
      <c r="G91" s="68">
        <f>SUM(G92:G135)</f>
        <v>1277.487</v>
      </c>
      <c r="H91" s="68">
        <f>SUM(H92:H135)</f>
        <v>2037.613</v>
      </c>
      <c r="I91" s="45">
        <f>SUM(H91-G91)</f>
        <v>760.126</v>
      </c>
      <c r="J91" s="46">
        <f>(I91/G91)*100</f>
        <v>59.501662247835</v>
      </c>
      <c r="L91" s="136"/>
    </row>
    <row r="92" spans="1:12" ht="198" customHeight="1">
      <c r="A92" s="14" t="s">
        <v>70</v>
      </c>
      <c r="B92" s="11" t="s">
        <v>71</v>
      </c>
      <c r="C92" s="106">
        <v>40486.184</v>
      </c>
      <c r="D92" s="106">
        <v>38327.349</v>
      </c>
      <c r="E92" s="184">
        <f t="shared" si="4"/>
        <v>-2158.834999999999</v>
      </c>
      <c r="F92" s="188">
        <f t="shared" si="5"/>
        <v>-5.332275820314404</v>
      </c>
      <c r="G92" s="145"/>
      <c r="H92" s="145"/>
      <c r="I92" s="47"/>
      <c r="J92" s="48"/>
      <c r="L92" s="136"/>
    </row>
    <row r="93" spans="1:12" ht="177.75" customHeight="1">
      <c r="A93" s="14" t="s">
        <v>72</v>
      </c>
      <c r="B93" s="15" t="s">
        <v>73</v>
      </c>
      <c r="C93" s="106">
        <v>60.494</v>
      </c>
      <c r="D93" s="106">
        <v>76.784</v>
      </c>
      <c r="E93" s="47">
        <f t="shared" si="4"/>
        <v>16.290000000000006</v>
      </c>
      <c r="F93" s="46">
        <f t="shared" si="5"/>
        <v>26.928290408966188</v>
      </c>
      <c r="G93" s="145"/>
      <c r="H93" s="145"/>
      <c r="I93" s="47"/>
      <c r="J93" s="48"/>
      <c r="L93" s="136"/>
    </row>
    <row r="94" spans="1:12" ht="195" customHeight="1">
      <c r="A94" s="20" t="s">
        <v>74</v>
      </c>
      <c r="B94" s="21" t="s">
        <v>75</v>
      </c>
      <c r="C94" s="121">
        <v>670.181</v>
      </c>
      <c r="D94" s="121">
        <v>556.865</v>
      </c>
      <c r="E94" s="190">
        <f t="shared" si="4"/>
        <v>-113.31600000000003</v>
      </c>
      <c r="F94" s="191">
        <f t="shared" si="5"/>
        <v>-16.908268064895903</v>
      </c>
      <c r="G94" s="146">
        <v>1.242</v>
      </c>
      <c r="H94" s="146">
        <v>117.904</v>
      </c>
      <c r="I94" s="192">
        <f>SUM(H94-G94)</f>
        <v>116.66199999999999</v>
      </c>
      <c r="J94" s="188" t="s">
        <v>319</v>
      </c>
      <c r="L94" s="136"/>
    </row>
    <row r="95" spans="1:12" ht="292.5" customHeight="1">
      <c r="A95" s="258" t="s">
        <v>76</v>
      </c>
      <c r="B95" s="22" t="s">
        <v>77</v>
      </c>
      <c r="C95" s="121">
        <v>8271.848</v>
      </c>
      <c r="D95" s="121">
        <v>8598.198</v>
      </c>
      <c r="E95" s="193">
        <f t="shared" si="4"/>
        <v>326.35000000000036</v>
      </c>
      <c r="F95" s="194">
        <f t="shared" si="5"/>
        <v>3.9453094399220143</v>
      </c>
      <c r="G95" s="146"/>
      <c r="H95" s="146"/>
      <c r="I95" s="52"/>
      <c r="J95" s="53"/>
      <c r="L95" s="136"/>
    </row>
    <row r="96" spans="1:12" ht="262.5">
      <c r="A96" s="259"/>
      <c r="B96" s="24" t="s">
        <v>232</v>
      </c>
      <c r="C96" s="122"/>
      <c r="D96" s="122"/>
      <c r="E96" s="85"/>
      <c r="F96" s="48"/>
      <c r="G96" s="147"/>
      <c r="H96" s="147"/>
      <c r="I96" s="47"/>
      <c r="J96" s="48"/>
      <c r="L96" s="136"/>
    </row>
    <row r="97" spans="1:12" ht="381" customHeight="1">
      <c r="A97" s="23" t="s">
        <v>263</v>
      </c>
      <c r="B97" s="64" t="s">
        <v>272</v>
      </c>
      <c r="C97" s="122">
        <v>0.415</v>
      </c>
      <c r="D97" s="122">
        <v>0.539</v>
      </c>
      <c r="E97" s="195">
        <f>SUM(D97-C97)</f>
        <v>0.12400000000000005</v>
      </c>
      <c r="F97" s="189">
        <f t="shared" si="5"/>
        <v>29.87951807228917</v>
      </c>
      <c r="G97" s="147"/>
      <c r="H97" s="147"/>
      <c r="I97" s="47"/>
      <c r="J97" s="48"/>
      <c r="L97" s="136"/>
    </row>
    <row r="98" spans="1:12" ht="80.25" customHeight="1">
      <c r="A98" s="14" t="s">
        <v>78</v>
      </c>
      <c r="B98" s="15" t="s">
        <v>79</v>
      </c>
      <c r="C98" s="106">
        <v>1650.391</v>
      </c>
      <c r="D98" s="106">
        <v>1721.197</v>
      </c>
      <c r="E98" s="184">
        <f t="shared" si="4"/>
        <v>70.80599999999981</v>
      </c>
      <c r="F98" s="189">
        <f t="shared" si="5"/>
        <v>4.290256066592693</v>
      </c>
      <c r="G98" s="145"/>
      <c r="H98" s="145"/>
      <c r="I98" s="184"/>
      <c r="J98" s="189"/>
      <c r="L98" s="136"/>
    </row>
    <row r="99" spans="1:12" ht="77.25" customHeight="1">
      <c r="A99" s="20" t="s">
        <v>264</v>
      </c>
      <c r="B99" s="65" t="s">
        <v>271</v>
      </c>
      <c r="C99" s="106">
        <v>1.991</v>
      </c>
      <c r="D99" s="106">
        <v>2.157</v>
      </c>
      <c r="E99" s="184">
        <f>SUM(D99-C99)</f>
        <v>0.16599999999999993</v>
      </c>
      <c r="F99" s="189">
        <f t="shared" si="5"/>
        <v>8.3375188347564</v>
      </c>
      <c r="G99" s="145"/>
      <c r="H99" s="145"/>
      <c r="I99" s="184"/>
      <c r="J99" s="189"/>
      <c r="L99" s="136"/>
    </row>
    <row r="100" spans="1:12" ht="80.25" customHeight="1">
      <c r="A100" s="20" t="s">
        <v>80</v>
      </c>
      <c r="B100" s="25" t="s">
        <v>253</v>
      </c>
      <c r="C100" s="106">
        <v>41.296</v>
      </c>
      <c r="D100" s="106">
        <v>33.819</v>
      </c>
      <c r="E100" s="184">
        <f t="shared" si="4"/>
        <v>-7.476999999999997</v>
      </c>
      <c r="F100" s="189">
        <f t="shared" si="5"/>
        <v>-18.10586981790003</v>
      </c>
      <c r="G100" s="145"/>
      <c r="H100" s="145"/>
      <c r="I100" s="184"/>
      <c r="J100" s="189"/>
      <c r="L100" s="136"/>
    </row>
    <row r="101" spans="1:12" ht="39" customHeight="1">
      <c r="A101" s="14" t="s">
        <v>81</v>
      </c>
      <c r="B101" s="11" t="s">
        <v>254</v>
      </c>
      <c r="C101" s="106">
        <v>427.4</v>
      </c>
      <c r="D101" s="106">
        <v>428.299</v>
      </c>
      <c r="E101" s="184">
        <f t="shared" si="4"/>
        <v>0.8990000000000009</v>
      </c>
      <c r="F101" s="189">
        <f t="shared" si="5"/>
        <v>0.21034160037435679</v>
      </c>
      <c r="G101" s="145"/>
      <c r="H101" s="145"/>
      <c r="I101" s="184"/>
      <c r="J101" s="189"/>
      <c r="L101" s="136"/>
    </row>
    <row r="102" spans="1:12" ht="18.75">
      <c r="A102" s="14" t="s">
        <v>82</v>
      </c>
      <c r="B102" s="11" t="s">
        <v>255</v>
      </c>
      <c r="C102" s="106">
        <v>2946.444</v>
      </c>
      <c r="D102" s="106">
        <v>2989.975</v>
      </c>
      <c r="E102" s="184">
        <f t="shared" si="4"/>
        <v>43.53099999999995</v>
      </c>
      <c r="F102" s="189">
        <f t="shared" si="5"/>
        <v>1.4774080213301168</v>
      </c>
      <c r="G102" s="145"/>
      <c r="H102" s="145"/>
      <c r="I102" s="184"/>
      <c r="J102" s="189"/>
      <c r="L102" s="136"/>
    </row>
    <row r="103" spans="1:12" ht="21.75" customHeight="1">
      <c r="A103" s="23" t="s">
        <v>83</v>
      </c>
      <c r="B103" s="26" t="s">
        <v>84</v>
      </c>
      <c r="C103" s="106">
        <v>1836.009</v>
      </c>
      <c r="D103" s="106">
        <v>2477.877</v>
      </c>
      <c r="E103" s="184">
        <f>SUM(D103-C103)</f>
        <v>641.8679999999999</v>
      </c>
      <c r="F103" s="189">
        <f t="shared" si="5"/>
        <v>34.959959346604506</v>
      </c>
      <c r="G103" s="145"/>
      <c r="H103" s="145"/>
      <c r="I103" s="184"/>
      <c r="J103" s="189"/>
      <c r="L103" s="136"/>
    </row>
    <row r="104" spans="1:12" ht="37.5">
      <c r="A104" s="23" t="s">
        <v>85</v>
      </c>
      <c r="B104" s="26" t="s">
        <v>86</v>
      </c>
      <c r="C104" s="106">
        <v>8.4</v>
      </c>
      <c r="D104" s="106">
        <v>17.301</v>
      </c>
      <c r="E104" s="184">
        <f>SUM(D104-C104)</f>
        <v>8.900999999999998</v>
      </c>
      <c r="F104" s="189">
        <f t="shared" si="5"/>
        <v>105.9642857142857</v>
      </c>
      <c r="G104" s="145"/>
      <c r="H104" s="145"/>
      <c r="I104" s="184"/>
      <c r="J104" s="189"/>
      <c r="L104" s="136"/>
    </row>
    <row r="105" spans="1:12" ht="18.75">
      <c r="A105" s="23" t="s">
        <v>87</v>
      </c>
      <c r="B105" s="27" t="s">
        <v>88</v>
      </c>
      <c r="C105" s="106">
        <v>3404.381</v>
      </c>
      <c r="D105" s="106">
        <v>3950.25</v>
      </c>
      <c r="E105" s="184">
        <f t="shared" si="4"/>
        <v>545.8690000000001</v>
      </c>
      <c r="F105" s="189">
        <f t="shared" si="5"/>
        <v>16.034309908321077</v>
      </c>
      <c r="G105" s="145"/>
      <c r="H105" s="145"/>
      <c r="I105" s="184"/>
      <c r="J105" s="189"/>
      <c r="L105" s="136"/>
    </row>
    <row r="106" spans="1:12" ht="24" customHeight="1">
      <c r="A106" s="14" t="s">
        <v>89</v>
      </c>
      <c r="B106" s="15" t="s">
        <v>90</v>
      </c>
      <c r="C106" s="106">
        <v>58528.442</v>
      </c>
      <c r="D106" s="106">
        <v>33444.467</v>
      </c>
      <c r="E106" s="184">
        <f t="shared" si="4"/>
        <v>-25083.975000000006</v>
      </c>
      <c r="F106" s="189">
        <f t="shared" si="5"/>
        <v>-42.85775281699794</v>
      </c>
      <c r="G106" s="145"/>
      <c r="H106" s="145"/>
      <c r="I106" s="184"/>
      <c r="J106" s="189"/>
      <c r="L106" s="136"/>
    </row>
    <row r="107" spans="1:12" ht="18.75">
      <c r="A107" s="14" t="s">
        <v>91</v>
      </c>
      <c r="B107" s="15" t="s">
        <v>227</v>
      </c>
      <c r="C107" s="106">
        <v>166375.748</v>
      </c>
      <c r="D107" s="106">
        <v>203222.286</v>
      </c>
      <c r="E107" s="184">
        <f t="shared" si="4"/>
        <v>36846.538</v>
      </c>
      <c r="F107" s="189">
        <f t="shared" si="5"/>
        <v>22.146579921011085</v>
      </c>
      <c r="G107" s="145"/>
      <c r="H107" s="145"/>
      <c r="I107" s="184"/>
      <c r="J107" s="189"/>
      <c r="L107" s="136"/>
    </row>
    <row r="108" spans="1:12" ht="25.5" customHeight="1">
      <c r="A108" s="14" t="s">
        <v>92</v>
      </c>
      <c r="B108" s="11" t="s">
        <v>228</v>
      </c>
      <c r="C108" s="106">
        <v>15391.138</v>
      </c>
      <c r="D108" s="106">
        <v>16766.339</v>
      </c>
      <c r="E108" s="184">
        <f t="shared" si="4"/>
        <v>1375.200999999999</v>
      </c>
      <c r="F108" s="189">
        <f t="shared" si="5"/>
        <v>8.935018320282744</v>
      </c>
      <c r="G108" s="145"/>
      <c r="H108" s="145"/>
      <c r="I108" s="184"/>
      <c r="J108" s="189"/>
      <c r="L108" s="136"/>
    </row>
    <row r="109" spans="1:12" ht="18.75">
      <c r="A109" s="14" t="s">
        <v>93</v>
      </c>
      <c r="B109" s="15" t="s">
        <v>94</v>
      </c>
      <c r="C109" s="106">
        <v>34765.317</v>
      </c>
      <c r="D109" s="106">
        <v>38211.153</v>
      </c>
      <c r="E109" s="184">
        <f t="shared" si="4"/>
        <v>3445.8359999999957</v>
      </c>
      <c r="F109" s="189">
        <f t="shared" si="5"/>
        <v>9.911705968336188</v>
      </c>
      <c r="G109" s="145"/>
      <c r="H109" s="145"/>
      <c r="I109" s="184"/>
      <c r="J109" s="189"/>
      <c r="L109" s="136"/>
    </row>
    <row r="110" spans="1:12" ht="18.75">
      <c r="A110" s="14" t="s">
        <v>95</v>
      </c>
      <c r="B110" s="11" t="s">
        <v>96</v>
      </c>
      <c r="C110" s="106">
        <v>6455.422</v>
      </c>
      <c r="D110" s="106">
        <v>7021.241</v>
      </c>
      <c r="E110" s="184">
        <f t="shared" si="4"/>
        <v>565.8190000000004</v>
      </c>
      <c r="F110" s="189">
        <f t="shared" si="5"/>
        <v>8.765019544810555</v>
      </c>
      <c r="G110" s="145"/>
      <c r="H110" s="145"/>
      <c r="I110" s="184"/>
      <c r="J110" s="189"/>
      <c r="L110" s="136"/>
    </row>
    <row r="111" spans="1:12" ht="18.75">
      <c r="A111" s="14" t="s">
        <v>97</v>
      </c>
      <c r="B111" s="11" t="s">
        <v>98</v>
      </c>
      <c r="C111" s="106">
        <v>601.705</v>
      </c>
      <c r="D111" s="106">
        <v>569.779</v>
      </c>
      <c r="E111" s="184">
        <f t="shared" si="4"/>
        <v>-31.926000000000045</v>
      </c>
      <c r="F111" s="189">
        <f t="shared" si="5"/>
        <v>-5.305922337358015</v>
      </c>
      <c r="G111" s="145"/>
      <c r="H111" s="145"/>
      <c r="I111" s="184"/>
      <c r="J111" s="189"/>
      <c r="L111" s="136"/>
    </row>
    <row r="112" spans="1:12" ht="25.5" customHeight="1">
      <c r="A112" s="14" t="s">
        <v>99</v>
      </c>
      <c r="B112" s="11" t="s">
        <v>100</v>
      </c>
      <c r="C112" s="106">
        <v>17818.53</v>
      </c>
      <c r="D112" s="106">
        <v>32625.915</v>
      </c>
      <c r="E112" s="184">
        <f t="shared" si="4"/>
        <v>14807.385000000002</v>
      </c>
      <c r="F112" s="189">
        <f t="shared" si="5"/>
        <v>83.1010470560703</v>
      </c>
      <c r="G112" s="145"/>
      <c r="H112" s="145"/>
      <c r="I112" s="184"/>
      <c r="J112" s="189"/>
      <c r="L112" s="136"/>
    </row>
    <row r="113" spans="1:12" ht="37.5">
      <c r="A113" s="14" t="s">
        <v>101</v>
      </c>
      <c r="B113" s="15" t="s">
        <v>102</v>
      </c>
      <c r="C113" s="106">
        <v>7217.826</v>
      </c>
      <c r="D113" s="106">
        <v>7001.253</v>
      </c>
      <c r="E113" s="184">
        <f t="shared" si="4"/>
        <v>-216.57300000000032</v>
      </c>
      <c r="F113" s="189">
        <f t="shared" si="5"/>
        <v>-3.0005295223243165</v>
      </c>
      <c r="G113" s="145"/>
      <c r="H113" s="145"/>
      <c r="I113" s="184"/>
      <c r="J113" s="189"/>
      <c r="L113" s="136"/>
    </row>
    <row r="114" spans="1:12" ht="39.75" customHeight="1">
      <c r="A114" s="14" t="s">
        <v>103</v>
      </c>
      <c r="B114" s="15" t="s">
        <v>104</v>
      </c>
      <c r="C114" s="106">
        <v>77.4</v>
      </c>
      <c r="D114" s="106">
        <v>91.42</v>
      </c>
      <c r="E114" s="184">
        <f t="shared" si="4"/>
        <v>14.019999999999996</v>
      </c>
      <c r="F114" s="189">
        <f t="shared" si="5"/>
        <v>18.11369509043927</v>
      </c>
      <c r="G114" s="145"/>
      <c r="H114" s="145"/>
      <c r="I114" s="184"/>
      <c r="J114" s="189"/>
      <c r="L114" s="136"/>
    </row>
    <row r="115" spans="1:12" ht="60.75" customHeight="1">
      <c r="A115" s="14" t="s">
        <v>315</v>
      </c>
      <c r="B115" s="15" t="s">
        <v>316</v>
      </c>
      <c r="C115" s="106"/>
      <c r="D115" s="106">
        <v>26.471</v>
      </c>
      <c r="E115" s="184">
        <f>SUM(D115-C115)</f>
        <v>26.471</v>
      </c>
      <c r="F115" s="189"/>
      <c r="G115" s="145"/>
      <c r="H115" s="145"/>
      <c r="I115" s="184"/>
      <c r="J115" s="189"/>
      <c r="L115" s="136"/>
    </row>
    <row r="116" spans="1:12" ht="18.75">
      <c r="A116" s="28" t="s">
        <v>105</v>
      </c>
      <c r="B116" s="15" t="s">
        <v>106</v>
      </c>
      <c r="C116" s="106">
        <v>2089.647</v>
      </c>
      <c r="D116" s="106">
        <v>2339.702</v>
      </c>
      <c r="E116" s="184">
        <f t="shared" si="4"/>
        <v>250.0550000000003</v>
      </c>
      <c r="F116" s="189">
        <f>(E116/C116)*100</f>
        <v>11.966375182028365</v>
      </c>
      <c r="G116" s="145"/>
      <c r="H116" s="145"/>
      <c r="I116" s="184"/>
      <c r="J116" s="189"/>
      <c r="L116" s="136"/>
    </row>
    <row r="117" spans="1:12" ht="37.5">
      <c r="A117" s="28" t="s">
        <v>107</v>
      </c>
      <c r="B117" s="15" t="s">
        <v>108</v>
      </c>
      <c r="C117" s="106">
        <v>9125.473</v>
      </c>
      <c r="D117" s="106">
        <v>10286.796</v>
      </c>
      <c r="E117" s="184">
        <f t="shared" si="4"/>
        <v>1161.3230000000003</v>
      </c>
      <c r="F117" s="189">
        <f>(E117/C117)*100</f>
        <v>12.726167728511173</v>
      </c>
      <c r="G117" s="145"/>
      <c r="H117" s="145"/>
      <c r="I117" s="184"/>
      <c r="J117" s="189"/>
      <c r="L117" s="136"/>
    </row>
    <row r="118" spans="1:12" ht="18.75">
      <c r="A118" s="28" t="s">
        <v>109</v>
      </c>
      <c r="B118" s="15" t="s">
        <v>110</v>
      </c>
      <c r="C118" s="106">
        <v>1417.24</v>
      </c>
      <c r="D118" s="106">
        <v>1897.724</v>
      </c>
      <c r="E118" s="184">
        <f t="shared" si="4"/>
        <v>480.4839999999999</v>
      </c>
      <c r="F118" s="189">
        <f t="shared" si="5"/>
        <v>33.90279698569049</v>
      </c>
      <c r="G118" s="145"/>
      <c r="H118" s="145"/>
      <c r="I118" s="184"/>
      <c r="J118" s="189"/>
      <c r="L118" s="136"/>
    </row>
    <row r="119" spans="1:12" ht="18.75">
      <c r="A119" s="28" t="s">
        <v>111</v>
      </c>
      <c r="B119" s="17" t="s">
        <v>229</v>
      </c>
      <c r="C119" s="106">
        <v>339.762</v>
      </c>
      <c r="D119" s="106">
        <v>361.973</v>
      </c>
      <c r="E119" s="184">
        <f t="shared" si="4"/>
        <v>22.211000000000013</v>
      </c>
      <c r="F119" s="189">
        <f t="shared" si="5"/>
        <v>6.537223115004036</v>
      </c>
      <c r="G119" s="145"/>
      <c r="H119" s="145"/>
      <c r="I119" s="184"/>
      <c r="J119" s="189"/>
      <c r="L119" s="136"/>
    </row>
    <row r="120" spans="1:12" ht="18.75">
      <c r="A120" s="14" t="s">
        <v>112</v>
      </c>
      <c r="B120" s="17" t="s">
        <v>113</v>
      </c>
      <c r="C120" s="106">
        <v>3262.39</v>
      </c>
      <c r="D120" s="106">
        <v>1688.814</v>
      </c>
      <c r="E120" s="184">
        <f t="shared" si="4"/>
        <v>-1573.5759999999998</v>
      </c>
      <c r="F120" s="189">
        <f t="shared" si="5"/>
        <v>-48.23384083448024</v>
      </c>
      <c r="G120" s="145">
        <v>105.839</v>
      </c>
      <c r="H120" s="145">
        <v>764.542</v>
      </c>
      <c r="I120" s="184">
        <f>SUM(H120-G120)</f>
        <v>658.703</v>
      </c>
      <c r="J120" s="189" t="s">
        <v>320</v>
      </c>
      <c r="L120" s="136"/>
    </row>
    <row r="121" spans="1:12" ht="24.75" customHeight="1">
      <c r="A121" s="14" t="s">
        <v>114</v>
      </c>
      <c r="B121" s="17" t="s">
        <v>230</v>
      </c>
      <c r="C121" s="106"/>
      <c r="D121" s="106">
        <v>20</v>
      </c>
      <c r="E121" s="184"/>
      <c r="F121" s="189"/>
      <c r="G121" s="145"/>
      <c r="H121" s="145"/>
      <c r="I121" s="184"/>
      <c r="J121" s="189"/>
      <c r="L121" s="136"/>
    </row>
    <row r="122" spans="1:12" ht="18.75">
      <c r="A122" s="28" t="s">
        <v>115</v>
      </c>
      <c r="B122" s="11" t="s">
        <v>116</v>
      </c>
      <c r="C122" s="106">
        <v>515.198</v>
      </c>
      <c r="D122" s="106">
        <v>604.865</v>
      </c>
      <c r="E122" s="184">
        <f t="shared" si="4"/>
        <v>89.66700000000003</v>
      </c>
      <c r="F122" s="189">
        <f t="shared" si="5"/>
        <v>17.404376569784827</v>
      </c>
      <c r="G122" s="145">
        <v>39.465</v>
      </c>
      <c r="H122" s="145">
        <v>22.91</v>
      </c>
      <c r="I122" s="184">
        <f>SUM(H122-G122)</f>
        <v>-16.555000000000003</v>
      </c>
      <c r="J122" s="189">
        <f>(I122/G122)*100</f>
        <v>-41.94856201697708</v>
      </c>
      <c r="L122" s="136"/>
    </row>
    <row r="123" spans="1:12" ht="37.5">
      <c r="A123" s="14" t="s">
        <v>117</v>
      </c>
      <c r="B123" s="11" t="s">
        <v>118</v>
      </c>
      <c r="C123" s="106">
        <v>19.8</v>
      </c>
      <c r="D123" s="106">
        <v>41.7</v>
      </c>
      <c r="E123" s="184">
        <f t="shared" si="4"/>
        <v>21.900000000000002</v>
      </c>
      <c r="F123" s="189">
        <f t="shared" si="5"/>
        <v>110.60606060606062</v>
      </c>
      <c r="G123" s="145"/>
      <c r="H123" s="145"/>
      <c r="I123" s="184"/>
      <c r="J123" s="189"/>
      <c r="L123" s="136"/>
    </row>
    <row r="124" spans="1:12" ht="18.75">
      <c r="A124" s="14" t="s">
        <v>276</v>
      </c>
      <c r="B124" s="11" t="s">
        <v>119</v>
      </c>
      <c r="C124" s="106">
        <v>101.348</v>
      </c>
      <c r="D124" s="106">
        <v>124.918</v>
      </c>
      <c r="E124" s="184">
        <f>SUM(D124-C124)</f>
        <v>23.570000000000007</v>
      </c>
      <c r="F124" s="189">
        <f>(E124/C124)*100</f>
        <v>23.256502348344327</v>
      </c>
      <c r="G124" s="145"/>
      <c r="H124" s="145"/>
      <c r="I124" s="184"/>
      <c r="J124" s="189"/>
      <c r="L124" s="136"/>
    </row>
    <row r="125" spans="1:12" ht="18.75">
      <c r="A125" s="14" t="s">
        <v>120</v>
      </c>
      <c r="B125" s="11" t="s">
        <v>121</v>
      </c>
      <c r="C125" s="106">
        <v>141.03</v>
      </c>
      <c r="D125" s="106">
        <v>171.74</v>
      </c>
      <c r="E125" s="184">
        <f t="shared" si="4"/>
        <v>30.710000000000008</v>
      </c>
      <c r="F125" s="189">
        <f t="shared" si="5"/>
        <v>21.77550875700206</v>
      </c>
      <c r="G125" s="145"/>
      <c r="H125" s="145"/>
      <c r="I125" s="184"/>
      <c r="J125" s="189"/>
      <c r="L125" s="136"/>
    </row>
    <row r="126" spans="1:12" ht="58.5" customHeight="1">
      <c r="A126" s="14" t="s">
        <v>265</v>
      </c>
      <c r="B126" s="11" t="s">
        <v>269</v>
      </c>
      <c r="C126" s="106">
        <v>1694.785</v>
      </c>
      <c r="D126" s="106">
        <v>2637.668</v>
      </c>
      <c r="E126" s="184">
        <f>SUM(D126-C126)</f>
        <v>942.883</v>
      </c>
      <c r="F126" s="189">
        <f>(E126/C126)*100</f>
        <v>55.63437250152674</v>
      </c>
      <c r="G126" s="145"/>
      <c r="H126" s="145"/>
      <c r="I126" s="184"/>
      <c r="J126" s="189"/>
      <c r="L126" s="136"/>
    </row>
    <row r="127" spans="1:12" ht="36.75" customHeight="1">
      <c r="A127" s="28" t="s">
        <v>122</v>
      </c>
      <c r="B127" s="15" t="s">
        <v>258</v>
      </c>
      <c r="C127" s="106">
        <v>8950.352</v>
      </c>
      <c r="D127" s="106">
        <v>9404.096</v>
      </c>
      <c r="E127" s="184">
        <f t="shared" si="4"/>
        <v>453.7439999999988</v>
      </c>
      <c r="F127" s="189">
        <f t="shared" si="5"/>
        <v>5.069565979081032</v>
      </c>
      <c r="G127" s="145">
        <v>555.403</v>
      </c>
      <c r="H127" s="145">
        <v>337.04</v>
      </c>
      <c r="I127" s="184">
        <f>SUM(H127-G127)</f>
        <v>-218.363</v>
      </c>
      <c r="J127" s="189">
        <f>(I127/G127)*100</f>
        <v>-39.31613621100354</v>
      </c>
      <c r="L127" s="136"/>
    </row>
    <row r="128" spans="1:12" ht="62.25" customHeight="1">
      <c r="A128" s="28" t="s">
        <v>256</v>
      </c>
      <c r="B128" s="15" t="s">
        <v>259</v>
      </c>
      <c r="C128" s="106">
        <v>1135.192</v>
      </c>
      <c r="D128" s="106">
        <v>1228.975</v>
      </c>
      <c r="E128" s="184">
        <f t="shared" si="4"/>
        <v>93.7829999999999</v>
      </c>
      <c r="F128" s="189">
        <f t="shared" si="5"/>
        <v>8.261421856390804</v>
      </c>
      <c r="G128" s="145"/>
      <c r="H128" s="145"/>
      <c r="I128" s="184"/>
      <c r="J128" s="189"/>
      <c r="L128" s="136"/>
    </row>
    <row r="129" spans="1:12" ht="39.75" customHeight="1">
      <c r="A129" s="28" t="s">
        <v>257</v>
      </c>
      <c r="B129" s="15" t="s">
        <v>260</v>
      </c>
      <c r="C129" s="106">
        <v>1212.446</v>
      </c>
      <c r="D129" s="106">
        <v>1225.544</v>
      </c>
      <c r="E129" s="184">
        <f t="shared" si="4"/>
        <v>13.098000000000184</v>
      </c>
      <c r="F129" s="189">
        <f t="shared" si="5"/>
        <v>1.0802955348114625</v>
      </c>
      <c r="G129" s="145">
        <v>89.533</v>
      </c>
      <c r="H129" s="145">
        <v>192.402</v>
      </c>
      <c r="I129" s="184">
        <f>SUM(H129-G129)</f>
        <v>102.86899999999999</v>
      </c>
      <c r="J129" s="189">
        <f>(I129/G129)*100</f>
        <v>114.8950666234796</v>
      </c>
      <c r="L129" s="136"/>
    </row>
    <row r="130" spans="1:12" ht="83.25" customHeight="1">
      <c r="A130" s="28" t="s">
        <v>123</v>
      </c>
      <c r="B130" s="11" t="s">
        <v>261</v>
      </c>
      <c r="C130" s="106">
        <v>12.605</v>
      </c>
      <c r="D130" s="106">
        <v>30.526</v>
      </c>
      <c r="E130" s="184">
        <f t="shared" si="4"/>
        <v>17.921</v>
      </c>
      <c r="F130" s="189" t="s">
        <v>317</v>
      </c>
      <c r="G130" s="145"/>
      <c r="H130" s="145"/>
      <c r="I130" s="184"/>
      <c r="J130" s="189"/>
      <c r="L130" s="136"/>
    </row>
    <row r="131" spans="1:12" ht="29.25" customHeight="1">
      <c r="A131" s="28" t="s">
        <v>124</v>
      </c>
      <c r="B131" s="15" t="s">
        <v>125</v>
      </c>
      <c r="C131" s="106">
        <v>478.154</v>
      </c>
      <c r="D131" s="106">
        <v>486.031</v>
      </c>
      <c r="E131" s="184">
        <f t="shared" si="4"/>
        <v>7.8770000000000095</v>
      </c>
      <c r="F131" s="189">
        <f t="shared" si="5"/>
        <v>1.6473772048335913</v>
      </c>
      <c r="G131" s="145"/>
      <c r="H131" s="145"/>
      <c r="I131" s="184"/>
      <c r="J131" s="189"/>
      <c r="L131" s="136"/>
    </row>
    <row r="132" spans="1:12" ht="18.75">
      <c r="A132" s="28" t="s">
        <v>126</v>
      </c>
      <c r="B132" s="15" t="s">
        <v>127</v>
      </c>
      <c r="C132" s="106">
        <v>2893.741</v>
      </c>
      <c r="D132" s="106">
        <v>2931.999</v>
      </c>
      <c r="E132" s="184">
        <f t="shared" si="4"/>
        <v>38.25799999999981</v>
      </c>
      <c r="F132" s="189">
        <f t="shared" si="5"/>
        <v>1.3220948246577635</v>
      </c>
      <c r="G132" s="106">
        <v>486.005</v>
      </c>
      <c r="H132" s="106">
        <v>602.815</v>
      </c>
      <c r="I132" s="184">
        <f>SUM(H132-G132)</f>
        <v>116.81000000000006</v>
      </c>
      <c r="J132" s="189">
        <f>(I132/G132)*100</f>
        <v>24.034732152961404</v>
      </c>
      <c r="L132" s="136"/>
    </row>
    <row r="133" spans="1:12" ht="21.75" customHeight="1">
      <c r="A133" s="28" t="s">
        <v>128</v>
      </c>
      <c r="B133" s="15" t="s">
        <v>129</v>
      </c>
      <c r="C133" s="106">
        <v>47620.138</v>
      </c>
      <c r="D133" s="106">
        <v>53692.642</v>
      </c>
      <c r="E133" s="184">
        <f aca="true" t="shared" si="9" ref="E133:E195">SUM(D133-C133)</f>
        <v>6072.504000000001</v>
      </c>
      <c r="F133" s="189">
        <f aca="true" t="shared" si="10" ref="F133:F195">(E133/C133)*100</f>
        <v>12.75196640547325</v>
      </c>
      <c r="G133" s="145"/>
      <c r="H133" s="145"/>
      <c r="I133" s="184"/>
      <c r="J133" s="189"/>
      <c r="L133" s="136"/>
    </row>
    <row r="134" spans="1:12" ht="36.75" customHeight="1">
      <c r="A134" s="28" t="s">
        <v>130</v>
      </c>
      <c r="B134" s="15" t="s">
        <v>131</v>
      </c>
      <c r="C134" s="106">
        <v>109.062</v>
      </c>
      <c r="D134" s="106">
        <v>152.851</v>
      </c>
      <c r="E134" s="184">
        <f t="shared" si="9"/>
        <v>43.789</v>
      </c>
      <c r="F134" s="189">
        <f t="shared" si="10"/>
        <v>40.15055656415617</v>
      </c>
      <c r="G134" s="145"/>
      <c r="H134" s="145"/>
      <c r="I134" s="184"/>
      <c r="J134" s="189"/>
      <c r="L134" s="136"/>
    </row>
    <row r="135" spans="1:12" ht="18.75">
      <c r="A135" s="28" t="s">
        <v>132</v>
      </c>
      <c r="B135" s="15" t="s">
        <v>133</v>
      </c>
      <c r="C135" s="106">
        <v>3.024</v>
      </c>
      <c r="D135" s="106">
        <v>2.94</v>
      </c>
      <c r="E135" s="184">
        <f t="shared" si="9"/>
        <v>-0.08400000000000007</v>
      </c>
      <c r="F135" s="189">
        <f t="shared" si="10"/>
        <v>-2.77777777777778</v>
      </c>
      <c r="G135" s="145"/>
      <c r="H135" s="145"/>
      <c r="I135" s="184"/>
      <c r="J135" s="189"/>
      <c r="L135" s="136"/>
    </row>
    <row r="136" spans="1:12" ht="20.25">
      <c r="A136" s="18" t="s">
        <v>134</v>
      </c>
      <c r="B136" s="13" t="s">
        <v>135</v>
      </c>
      <c r="C136" s="68">
        <f>SUM(C137:C147)</f>
        <v>59785.066000000006</v>
      </c>
      <c r="D136" s="68">
        <f>SUM(D137:D147)</f>
        <v>77873.63799999999</v>
      </c>
      <c r="E136" s="45">
        <f t="shared" si="9"/>
        <v>18088.571999999986</v>
      </c>
      <c r="F136" s="46">
        <f t="shared" si="10"/>
        <v>30.25600406629974</v>
      </c>
      <c r="G136" s="68">
        <f>SUM(G137:G147)</f>
        <v>23747.059999999998</v>
      </c>
      <c r="H136" s="68">
        <f>SUM(H137:H147)</f>
        <v>140104.463</v>
      </c>
      <c r="I136" s="45">
        <f>SUM(H136-G136)</f>
        <v>116357.40299999999</v>
      </c>
      <c r="J136" s="46" t="s">
        <v>321</v>
      </c>
      <c r="L136" s="136"/>
    </row>
    <row r="137" spans="1:12" ht="20.25">
      <c r="A137" s="28" t="s">
        <v>136</v>
      </c>
      <c r="B137" s="15" t="s">
        <v>137</v>
      </c>
      <c r="C137" s="69">
        <v>2886.993</v>
      </c>
      <c r="D137" s="69">
        <v>4846.549</v>
      </c>
      <c r="E137" s="184">
        <f t="shared" si="9"/>
        <v>1959.556</v>
      </c>
      <c r="F137" s="189">
        <f t="shared" si="10"/>
        <v>67.87532910540483</v>
      </c>
      <c r="G137" s="69">
        <v>173.792</v>
      </c>
      <c r="H137" s="69">
        <v>241.96</v>
      </c>
      <c r="I137" s="184">
        <f>SUM(H137-G137)</f>
        <v>68.168</v>
      </c>
      <c r="J137" s="188">
        <f>(I137/G137)*100</f>
        <v>39.223899834284666</v>
      </c>
      <c r="L137" s="136"/>
    </row>
    <row r="138" spans="1:12" ht="18.75" customHeight="1">
      <c r="A138" s="14" t="s">
        <v>138</v>
      </c>
      <c r="B138" s="17" t="s">
        <v>139</v>
      </c>
      <c r="C138" s="106"/>
      <c r="D138" s="106"/>
      <c r="E138" s="184"/>
      <c r="F138" s="189"/>
      <c r="G138" s="145">
        <v>9939.607</v>
      </c>
      <c r="H138" s="145">
        <v>5350.116</v>
      </c>
      <c r="I138" s="184">
        <f>SUM(H138-G138)</f>
        <v>-4589.491</v>
      </c>
      <c r="J138" s="188">
        <f>(I138/G138)*100</f>
        <v>-46.17376723244691</v>
      </c>
      <c r="L138" s="136"/>
    </row>
    <row r="139" spans="1:12" ht="20.25">
      <c r="A139" s="14" t="s">
        <v>140</v>
      </c>
      <c r="B139" s="11" t="s">
        <v>141</v>
      </c>
      <c r="C139" s="106">
        <v>3836.726</v>
      </c>
      <c r="D139" s="106">
        <v>3577.18</v>
      </c>
      <c r="E139" s="184">
        <f t="shared" si="9"/>
        <v>-259.5460000000003</v>
      </c>
      <c r="F139" s="189">
        <f t="shared" si="10"/>
        <v>-6.764778094656753</v>
      </c>
      <c r="G139" s="145"/>
      <c r="H139" s="145"/>
      <c r="I139" s="184"/>
      <c r="J139" s="188"/>
      <c r="L139" s="136"/>
    </row>
    <row r="140" spans="1:12" ht="42" customHeight="1">
      <c r="A140" s="14" t="s">
        <v>142</v>
      </c>
      <c r="B140" s="11" t="s">
        <v>143</v>
      </c>
      <c r="C140" s="106"/>
      <c r="D140" s="106"/>
      <c r="E140" s="184"/>
      <c r="F140" s="189"/>
      <c r="G140" s="145">
        <v>583.031</v>
      </c>
      <c r="H140" s="145">
        <v>629.902</v>
      </c>
      <c r="I140" s="184">
        <f>SUM(H140-G140)</f>
        <v>46.871000000000095</v>
      </c>
      <c r="J140" s="188">
        <f>(I140/G140)*100</f>
        <v>8.039195171440301</v>
      </c>
      <c r="L140" s="136"/>
    </row>
    <row r="141" spans="1:12" ht="42" customHeight="1">
      <c r="A141" s="14" t="s">
        <v>311</v>
      </c>
      <c r="B141" s="11" t="s">
        <v>313</v>
      </c>
      <c r="C141" s="106"/>
      <c r="D141" s="106"/>
      <c r="E141" s="184"/>
      <c r="F141" s="189"/>
      <c r="G141" s="145"/>
      <c r="H141" s="145">
        <v>65.433</v>
      </c>
      <c r="I141" s="184">
        <f>SUM(H141-G141)</f>
        <v>65.433</v>
      </c>
      <c r="J141" s="188"/>
      <c r="L141" s="136"/>
    </row>
    <row r="142" spans="1:12" ht="18.75">
      <c r="A142" s="14" t="s">
        <v>144</v>
      </c>
      <c r="B142" s="11" t="s">
        <v>231</v>
      </c>
      <c r="C142" s="106">
        <v>2.164</v>
      </c>
      <c r="D142" s="106">
        <v>70.368</v>
      </c>
      <c r="E142" s="184"/>
      <c r="F142" s="189"/>
      <c r="G142" s="145"/>
      <c r="H142" s="145">
        <v>24.159</v>
      </c>
      <c r="I142" s="184"/>
      <c r="J142" s="189"/>
      <c r="L142" s="136"/>
    </row>
    <row r="143" spans="1:12" ht="20.25">
      <c r="A143" s="14" t="s">
        <v>145</v>
      </c>
      <c r="B143" s="15" t="s">
        <v>146</v>
      </c>
      <c r="C143" s="106">
        <v>46720.256</v>
      </c>
      <c r="D143" s="106">
        <v>66401.675</v>
      </c>
      <c r="E143" s="184">
        <f t="shared" si="9"/>
        <v>19681.419</v>
      </c>
      <c r="F143" s="189">
        <f t="shared" si="10"/>
        <v>42.12609408647076</v>
      </c>
      <c r="G143" s="106">
        <v>5593.438</v>
      </c>
      <c r="H143" s="106">
        <v>8572.977</v>
      </c>
      <c r="I143" s="184">
        <f>SUM(H143-G143)</f>
        <v>2979.5390000000007</v>
      </c>
      <c r="J143" s="188">
        <f>(I143/G143)*100</f>
        <v>53.268472806885505</v>
      </c>
      <c r="L143" s="136"/>
    </row>
    <row r="144" spans="1:12" ht="37.5">
      <c r="A144" s="14" t="s">
        <v>147</v>
      </c>
      <c r="B144" s="19" t="s">
        <v>148</v>
      </c>
      <c r="C144" s="106">
        <v>536.795</v>
      </c>
      <c r="D144" s="106">
        <v>569.9</v>
      </c>
      <c r="E144" s="184">
        <f t="shared" si="9"/>
        <v>33.10500000000002</v>
      </c>
      <c r="F144" s="189">
        <f t="shared" si="10"/>
        <v>6.167158785011042</v>
      </c>
      <c r="G144" s="145">
        <v>611.484</v>
      </c>
      <c r="H144" s="145">
        <v>138.325</v>
      </c>
      <c r="I144" s="184">
        <f>SUM(H144-G144)</f>
        <v>-473.15900000000005</v>
      </c>
      <c r="J144" s="188">
        <f>(I144/G144)*100</f>
        <v>-77.37880304308862</v>
      </c>
      <c r="L144" s="136"/>
    </row>
    <row r="145" spans="1:12" ht="23.25" customHeight="1">
      <c r="A145" s="14" t="s">
        <v>149</v>
      </c>
      <c r="B145" s="17" t="s">
        <v>150</v>
      </c>
      <c r="C145" s="106">
        <v>112.951</v>
      </c>
      <c r="D145" s="106">
        <v>177.347</v>
      </c>
      <c r="E145" s="184">
        <f t="shared" si="9"/>
        <v>64.39600000000002</v>
      </c>
      <c r="F145" s="189">
        <f t="shared" si="10"/>
        <v>57.01233278147163</v>
      </c>
      <c r="G145" s="145"/>
      <c r="H145" s="145"/>
      <c r="I145" s="184"/>
      <c r="J145" s="189"/>
      <c r="L145" s="136"/>
    </row>
    <row r="146" spans="1:12" ht="56.25">
      <c r="A146" s="14" t="s">
        <v>151</v>
      </c>
      <c r="B146" s="15" t="s">
        <v>152</v>
      </c>
      <c r="C146" s="106">
        <v>1504.055</v>
      </c>
      <c r="D146" s="106">
        <v>2230.619</v>
      </c>
      <c r="E146" s="184">
        <f t="shared" si="9"/>
        <v>726.5640000000001</v>
      </c>
      <c r="F146" s="189">
        <f t="shared" si="10"/>
        <v>48.307010049499524</v>
      </c>
      <c r="G146" s="145"/>
      <c r="H146" s="145"/>
      <c r="I146" s="184"/>
      <c r="J146" s="189"/>
      <c r="L146" s="136"/>
    </row>
    <row r="147" spans="1:12" ht="105" customHeight="1">
      <c r="A147" s="14" t="s">
        <v>268</v>
      </c>
      <c r="B147" s="15" t="s">
        <v>273</v>
      </c>
      <c r="C147" s="106">
        <v>4185.126</v>
      </c>
      <c r="D147" s="106"/>
      <c r="E147" s="184"/>
      <c r="F147" s="189"/>
      <c r="G147" s="145">
        <v>6845.708</v>
      </c>
      <c r="H147" s="145">
        <v>125081.591</v>
      </c>
      <c r="I147" s="184">
        <f aca="true" t="shared" si="11" ref="I147:I152">SUM(H147-G147)</f>
        <v>118235.883</v>
      </c>
      <c r="J147" s="188" t="s">
        <v>322</v>
      </c>
      <c r="L147" s="136"/>
    </row>
    <row r="148" spans="1:12" ht="20.25">
      <c r="A148" s="18" t="s">
        <v>153</v>
      </c>
      <c r="B148" s="13" t="s">
        <v>154</v>
      </c>
      <c r="C148" s="68">
        <f>SUM(C149:C152)</f>
        <v>56552.527</v>
      </c>
      <c r="D148" s="68">
        <f>SUM(D149:D152)</f>
        <v>59721.246</v>
      </c>
      <c r="E148" s="45">
        <f t="shared" si="9"/>
        <v>3168.7189999999973</v>
      </c>
      <c r="F148" s="46">
        <f t="shared" si="10"/>
        <v>5.603143074402311</v>
      </c>
      <c r="G148" s="68">
        <f>SUM(G149:G152)</f>
        <v>3963.45</v>
      </c>
      <c r="H148" s="68">
        <f>SUM(H149:H152)</f>
        <v>4869.988</v>
      </c>
      <c r="I148" s="45">
        <f t="shared" si="11"/>
        <v>906.5380000000005</v>
      </c>
      <c r="J148" s="46">
        <f>(I148/G148)*100</f>
        <v>22.872446984319232</v>
      </c>
      <c r="L148" s="136"/>
    </row>
    <row r="149" spans="1:12" ht="20.25">
      <c r="A149" s="14" t="s">
        <v>155</v>
      </c>
      <c r="B149" s="11" t="s">
        <v>156</v>
      </c>
      <c r="C149" s="106">
        <v>16936.091</v>
      </c>
      <c r="D149" s="106">
        <v>17674.714</v>
      </c>
      <c r="E149" s="184">
        <f t="shared" si="9"/>
        <v>738.6229999999996</v>
      </c>
      <c r="F149" s="189">
        <f t="shared" si="10"/>
        <v>4.361236604125471</v>
      </c>
      <c r="G149" s="145">
        <v>705.657</v>
      </c>
      <c r="H149" s="145">
        <v>1348.241</v>
      </c>
      <c r="I149" s="184">
        <f t="shared" si="11"/>
        <v>642.584</v>
      </c>
      <c r="J149" s="188">
        <f>(I149/G149)*100</f>
        <v>91.06180481452036</v>
      </c>
      <c r="L149" s="136"/>
    </row>
    <row r="150" spans="1:12" ht="23.25" customHeight="1">
      <c r="A150" s="14" t="s">
        <v>157</v>
      </c>
      <c r="B150" s="11" t="s">
        <v>158</v>
      </c>
      <c r="C150" s="106">
        <v>5452.361</v>
      </c>
      <c r="D150" s="106">
        <v>6466.577</v>
      </c>
      <c r="E150" s="184">
        <f t="shared" si="9"/>
        <v>1014.2160000000003</v>
      </c>
      <c r="F150" s="189">
        <f t="shared" si="10"/>
        <v>18.601409554503093</v>
      </c>
      <c r="G150" s="145">
        <v>724.55</v>
      </c>
      <c r="H150" s="145">
        <v>427.195</v>
      </c>
      <c r="I150" s="184">
        <f t="shared" si="11"/>
        <v>-297.35499999999996</v>
      </c>
      <c r="J150" s="189">
        <f>(I150/G150)*100</f>
        <v>-41.03995583465599</v>
      </c>
      <c r="L150" s="136"/>
    </row>
    <row r="151" spans="1:12" ht="18.75">
      <c r="A151" s="14" t="s">
        <v>159</v>
      </c>
      <c r="B151" s="11" t="s">
        <v>160</v>
      </c>
      <c r="C151" s="106">
        <v>17958.522</v>
      </c>
      <c r="D151" s="106">
        <v>17970.399</v>
      </c>
      <c r="E151" s="184">
        <f t="shared" si="9"/>
        <v>11.877000000000407</v>
      </c>
      <c r="F151" s="189">
        <f t="shared" si="10"/>
        <v>0.06613573210535036</v>
      </c>
      <c r="G151" s="145">
        <v>1471.693</v>
      </c>
      <c r="H151" s="145">
        <v>2147.193</v>
      </c>
      <c r="I151" s="184">
        <f t="shared" si="11"/>
        <v>675.5000000000002</v>
      </c>
      <c r="J151" s="189">
        <f>(I151/G151)*100</f>
        <v>45.89951844576282</v>
      </c>
      <c r="L151" s="136"/>
    </row>
    <row r="152" spans="1:12" ht="19.5" customHeight="1">
      <c r="A152" s="14" t="s">
        <v>161</v>
      </c>
      <c r="B152" s="17" t="s">
        <v>162</v>
      </c>
      <c r="C152" s="106">
        <v>16205.553</v>
      </c>
      <c r="D152" s="106">
        <v>17609.556</v>
      </c>
      <c r="E152" s="184">
        <f t="shared" si="9"/>
        <v>1404.0030000000006</v>
      </c>
      <c r="F152" s="189">
        <f t="shared" si="10"/>
        <v>8.663715456053863</v>
      </c>
      <c r="G152" s="145">
        <v>1061.55</v>
      </c>
      <c r="H152" s="145">
        <v>947.359</v>
      </c>
      <c r="I152" s="184">
        <f t="shared" si="11"/>
        <v>-114.19099999999992</v>
      </c>
      <c r="J152" s="188">
        <f>(I152/G152)*100</f>
        <v>-10.757006264424655</v>
      </c>
      <c r="L152" s="136"/>
    </row>
    <row r="153" spans="1:12" ht="1.5" customHeight="1">
      <c r="A153" s="14"/>
      <c r="B153" s="17"/>
      <c r="C153" s="106"/>
      <c r="D153" s="106"/>
      <c r="E153" s="184"/>
      <c r="F153" s="189"/>
      <c r="G153" s="145"/>
      <c r="H153" s="145"/>
      <c r="I153" s="184"/>
      <c r="J153" s="189"/>
      <c r="L153" s="136"/>
    </row>
    <row r="154" spans="1:12" ht="20.25">
      <c r="A154" s="18" t="s">
        <v>163</v>
      </c>
      <c r="B154" s="29" t="s">
        <v>164</v>
      </c>
      <c r="C154" s="68">
        <f>SUM(C155:C161)</f>
        <v>28001.853000000003</v>
      </c>
      <c r="D154" s="68">
        <f>SUM(D155:D161)</f>
        <v>29707.860999999997</v>
      </c>
      <c r="E154" s="45">
        <f t="shared" si="9"/>
        <v>1706.0079999999944</v>
      </c>
      <c r="F154" s="46">
        <f t="shared" si="10"/>
        <v>6.092482522495901</v>
      </c>
      <c r="G154" s="68">
        <f>SUM(G155:G161)</f>
        <v>1424.021</v>
      </c>
      <c r="H154" s="68">
        <f>SUM(H155:H161)</f>
        <v>2041.409</v>
      </c>
      <c r="I154" s="45">
        <f>SUM(H154-G154)</f>
        <v>617.3880000000001</v>
      </c>
      <c r="J154" s="46">
        <f>(I154/G154)*100</f>
        <v>43.355259508111196</v>
      </c>
      <c r="L154" s="136"/>
    </row>
    <row r="155" spans="1:12" ht="20.25">
      <c r="A155" s="28" t="s">
        <v>249</v>
      </c>
      <c r="B155" s="11" t="s">
        <v>251</v>
      </c>
      <c r="C155" s="69">
        <v>1236.412</v>
      </c>
      <c r="D155" s="69">
        <v>1665.065</v>
      </c>
      <c r="E155" s="192"/>
      <c r="F155" s="188"/>
      <c r="G155" s="196"/>
      <c r="H155" s="196"/>
      <c r="I155" s="192"/>
      <c r="J155" s="188"/>
      <c r="L155" s="136"/>
    </row>
    <row r="156" spans="1:12" ht="37.5">
      <c r="A156" s="14" t="s">
        <v>165</v>
      </c>
      <c r="B156" s="11" t="s">
        <v>166</v>
      </c>
      <c r="C156" s="106">
        <v>58.014</v>
      </c>
      <c r="D156" s="106">
        <v>115.472</v>
      </c>
      <c r="E156" s="184">
        <f t="shared" si="9"/>
        <v>57.45799999999999</v>
      </c>
      <c r="F156" s="189">
        <f t="shared" si="10"/>
        <v>99.04161064570619</v>
      </c>
      <c r="G156" s="145">
        <v>0.231</v>
      </c>
      <c r="H156" s="145"/>
      <c r="I156" s="184">
        <f>SUM(H156-G156)</f>
        <v>-0.231</v>
      </c>
      <c r="J156" s="189">
        <f>(I156/G156)*100</f>
        <v>-100</v>
      </c>
      <c r="L156" s="136"/>
    </row>
    <row r="157" spans="1:12" ht="37.5">
      <c r="A157" s="14" t="s">
        <v>167</v>
      </c>
      <c r="B157" s="11" t="s">
        <v>168</v>
      </c>
      <c r="C157" s="106">
        <v>17628.523</v>
      </c>
      <c r="D157" s="106">
        <v>18287.653</v>
      </c>
      <c r="E157" s="184">
        <f t="shared" si="9"/>
        <v>659.1299999999974</v>
      </c>
      <c r="F157" s="189">
        <f t="shared" si="10"/>
        <v>3.7389973056732964</v>
      </c>
      <c r="G157" s="145">
        <v>564.751</v>
      </c>
      <c r="H157" s="145">
        <v>1168.159</v>
      </c>
      <c r="I157" s="184">
        <f>SUM(H157-G157)</f>
        <v>603.4080000000001</v>
      </c>
      <c r="J157" s="189">
        <f>(I157/G157)*100</f>
        <v>106.84496353260111</v>
      </c>
      <c r="L157" s="136"/>
    </row>
    <row r="158" spans="1:12" ht="18.75">
      <c r="A158" s="14" t="s">
        <v>169</v>
      </c>
      <c r="B158" s="11" t="s">
        <v>170</v>
      </c>
      <c r="C158" s="106">
        <v>4526.249</v>
      </c>
      <c r="D158" s="106">
        <v>4614.083</v>
      </c>
      <c r="E158" s="184">
        <f t="shared" si="9"/>
        <v>87.83399999999983</v>
      </c>
      <c r="F158" s="189">
        <f t="shared" si="10"/>
        <v>1.9405472390051859</v>
      </c>
      <c r="G158" s="145">
        <v>552.267</v>
      </c>
      <c r="H158" s="145">
        <v>474.48</v>
      </c>
      <c r="I158" s="184">
        <f>SUM(H158-G158)</f>
        <v>-77.78700000000003</v>
      </c>
      <c r="J158" s="189">
        <f>(I158/G158)*100</f>
        <v>-14.085034955918067</v>
      </c>
      <c r="L158" s="136"/>
    </row>
    <row r="159" spans="1:12" ht="18.75">
      <c r="A159" s="14" t="s">
        <v>171</v>
      </c>
      <c r="B159" s="17" t="s">
        <v>172</v>
      </c>
      <c r="C159" s="106">
        <v>475.997</v>
      </c>
      <c r="D159" s="106">
        <v>499.341</v>
      </c>
      <c r="E159" s="184">
        <f t="shared" si="9"/>
        <v>23.343999999999994</v>
      </c>
      <c r="F159" s="189">
        <f t="shared" si="10"/>
        <v>4.904232589701194</v>
      </c>
      <c r="G159" s="145"/>
      <c r="H159" s="145"/>
      <c r="I159" s="184"/>
      <c r="J159" s="189"/>
      <c r="L159" s="136"/>
    </row>
    <row r="160" spans="1:12" ht="18.75">
      <c r="A160" s="14" t="s">
        <v>291</v>
      </c>
      <c r="B160" s="131" t="s">
        <v>293</v>
      </c>
      <c r="C160" s="106">
        <v>913.239</v>
      </c>
      <c r="D160" s="106">
        <v>961.743</v>
      </c>
      <c r="E160" s="184">
        <f>SUM(D160-C160)</f>
        <v>48.50400000000002</v>
      </c>
      <c r="F160" s="189"/>
      <c r="G160" s="145">
        <v>105.714</v>
      </c>
      <c r="H160" s="145">
        <v>27.186</v>
      </c>
      <c r="I160" s="184">
        <f aca="true" t="shared" si="12" ref="I160:I168">SUM(H160-G160)</f>
        <v>-78.52799999999999</v>
      </c>
      <c r="J160" s="189"/>
      <c r="L160" s="136"/>
    </row>
    <row r="161" spans="1:12" ht="37.5" customHeight="1">
      <c r="A161" s="14" t="s">
        <v>250</v>
      </c>
      <c r="B161" s="17" t="s">
        <v>252</v>
      </c>
      <c r="C161" s="106">
        <v>3163.419</v>
      </c>
      <c r="D161" s="157">
        <v>3564.504</v>
      </c>
      <c r="E161" s="184">
        <f t="shared" si="9"/>
        <v>401.08500000000004</v>
      </c>
      <c r="F161" s="189">
        <f t="shared" si="10"/>
        <v>12.67884526204085</v>
      </c>
      <c r="G161" s="145">
        <v>201.058</v>
      </c>
      <c r="H161" s="158">
        <v>371.584</v>
      </c>
      <c r="I161" s="184">
        <f t="shared" si="12"/>
        <v>170.526</v>
      </c>
      <c r="J161" s="188">
        <f>(I161/G161)*100</f>
        <v>84.81433218275323</v>
      </c>
      <c r="L161" s="136"/>
    </row>
    <row r="162" spans="1:12" ht="20.25">
      <c r="A162" s="12" t="s">
        <v>173</v>
      </c>
      <c r="B162" s="13" t="s">
        <v>174</v>
      </c>
      <c r="C162" s="68"/>
      <c r="D162" s="68"/>
      <c r="E162" s="45"/>
      <c r="F162" s="46"/>
      <c r="G162" s="68">
        <f>SUM(G163:G165)</f>
        <v>18702.146</v>
      </c>
      <c r="H162" s="68">
        <f>SUM(H163:H165)</f>
        <v>9210.771999999999</v>
      </c>
      <c r="I162" s="45">
        <f t="shared" si="12"/>
        <v>-9491.374000000002</v>
      </c>
      <c r="J162" s="46">
        <f>(I162/G162)*100</f>
        <v>-50.75018663633575</v>
      </c>
      <c r="L162" s="136"/>
    </row>
    <row r="163" spans="1:12" ht="18.75">
      <c r="A163" s="14" t="s">
        <v>175</v>
      </c>
      <c r="B163" s="15" t="s">
        <v>176</v>
      </c>
      <c r="C163" s="106"/>
      <c r="D163" s="106"/>
      <c r="E163" s="184"/>
      <c r="F163" s="189"/>
      <c r="G163" s="145">
        <v>17309.937</v>
      </c>
      <c r="H163" s="158">
        <v>8427.476</v>
      </c>
      <c r="I163" s="184">
        <f t="shared" si="12"/>
        <v>-8882.461000000001</v>
      </c>
      <c r="J163" s="189">
        <f>(I163/G163)*100</f>
        <v>-51.31423066415552</v>
      </c>
      <c r="L163" s="136"/>
    </row>
    <row r="164" spans="1:12" ht="37.5">
      <c r="A164" s="14" t="s">
        <v>177</v>
      </c>
      <c r="B164" s="30" t="s">
        <v>178</v>
      </c>
      <c r="C164" s="106"/>
      <c r="D164" s="106"/>
      <c r="E164" s="184"/>
      <c r="F164" s="189"/>
      <c r="G164" s="145">
        <v>1372.209</v>
      </c>
      <c r="H164" s="158">
        <v>684.47</v>
      </c>
      <c r="I164" s="184">
        <f t="shared" si="12"/>
        <v>-687.739</v>
      </c>
      <c r="J164" s="189">
        <f>(I164/G164)*100</f>
        <v>-50.11911450806692</v>
      </c>
      <c r="L164" s="136"/>
    </row>
    <row r="165" spans="1:12" ht="18.75">
      <c r="A165" s="14" t="s">
        <v>292</v>
      </c>
      <c r="B165" s="132" t="s">
        <v>294</v>
      </c>
      <c r="C165" s="106"/>
      <c r="D165" s="106"/>
      <c r="E165" s="184"/>
      <c r="F165" s="189"/>
      <c r="G165" s="145">
        <v>20</v>
      </c>
      <c r="H165" s="158">
        <v>98.826</v>
      </c>
      <c r="I165" s="184">
        <f t="shared" si="12"/>
        <v>78.826</v>
      </c>
      <c r="J165" s="189"/>
      <c r="L165" s="136"/>
    </row>
    <row r="166" spans="1:12" ht="40.5">
      <c r="A166" s="12" t="s">
        <v>179</v>
      </c>
      <c r="B166" s="13" t="s">
        <v>180</v>
      </c>
      <c r="C166" s="68">
        <f>C167</f>
        <v>103.912</v>
      </c>
      <c r="D166" s="161">
        <f>D167</f>
        <v>74.951</v>
      </c>
      <c r="E166" s="45">
        <f t="shared" si="9"/>
        <v>-28.961000000000013</v>
      </c>
      <c r="F166" s="48">
        <f>(E166/C166)*100</f>
        <v>-27.87069828316269</v>
      </c>
      <c r="G166" s="68">
        <f>G167</f>
        <v>20.892</v>
      </c>
      <c r="H166" s="68">
        <f>H167</f>
        <v>19.099</v>
      </c>
      <c r="I166" s="47">
        <f t="shared" si="12"/>
        <v>-1.7929999999999993</v>
      </c>
      <c r="J166" s="48">
        <f>(I166/G166)*100</f>
        <v>-8.582232433467354</v>
      </c>
      <c r="L166" s="136"/>
    </row>
    <row r="167" spans="1:12" ht="18.75">
      <c r="A167" s="14" t="s">
        <v>181</v>
      </c>
      <c r="B167" s="11" t="s">
        <v>182</v>
      </c>
      <c r="C167" s="106">
        <v>103.912</v>
      </c>
      <c r="D167" s="162">
        <v>74.951</v>
      </c>
      <c r="E167" s="184">
        <f t="shared" si="9"/>
        <v>-28.961000000000013</v>
      </c>
      <c r="F167" s="189">
        <f>(E167/C167)*100</f>
        <v>-27.87069828316269</v>
      </c>
      <c r="G167" s="145">
        <v>20.892</v>
      </c>
      <c r="H167" s="163">
        <v>19.099</v>
      </c>
      <c r="I167" s="184">
        <f t="shared" si="12"/>
        <v>-1.7929999999999993</v>
      </c>
      <c r="J167" s="189">
        <f>(I167/G167)*100</f>
        <v>-8.582232433467354</v>
      </c>
      <c r="L167" s="136"/>
    </row>
    <row r="168" spans="1:12" ht="40.5">
      <c r="A168" s="18" t="s">
        <v>183</v>
      </c>
      <c r="B168" s="29" t="s">
        <v>184</v>
      </c>
      <c r="C168" s="68">
        <f>SUM(C169:C174)</f>
        <v>27758.92</v>
      </c>
      <c r="D168" s="68">
        <f>SUM(D169:D174)</f>
        <v>29397.287</v>
      </c>
      <c r="E168" s="45">
        <f t="shared" si="9"/>
        <v>1638.367000000002</v>
      </c>
      <c r="F168" s="46">
        <f t="shared" si="10"/>
        <v>5.90212803668155</v>
      </c>
      <c r="G168" s="68">
        <f>SUM(G169:G174)</f>
        <v>16906.074</v>
      </c>
      <c r="H168" s="68">
        <f>SUM(H169:H174)</f>
        <v>28537.541</v>
      </c>
      <c r="I168" s="47">
        <f t="shared" si="12"/>
        <v>11631.467</v>
      </c>
      <c r="J168" s="48">
        <f>(I168/G168)*100</f>
        <v>68.80052104350189</v>
      </c>
      <c r="L168" s="136"/>
    </row>
    <row r="169" spans="1:12" ht="37.5">
      <c r="A169" s="28" t="s">
        <v>185</v>
      </c>
      <c r="B169" s="11" t="s">
        <v>186</v>
      </c>
      <c r="C169" s="106">
        <v>2564.396</v>
      </c>
      <c r="D169" s="159">
        <v>747.132</v>
      </c>
      <c r="E169" s="184">
        <f t="shared" si="9"/>
        <v>-1817.2640000000001</v>
      </c>
      <c r="F169" s="189">
        <f>(E169/C169)*100</f>
        <v>-70.86518618809264</v>
      </c>
      <c r="G169" s="145"/>
      <c r="H169" s="145"/>
      <c r="I169" s="184"/>
      <c r="J169" s="189"/>
      <c r="L169" s="136"/>
    </row>
    <row r="170" spans="1:12" ht="37.5">
      <c r="A170" s="28" t="s">
        <v>187</v>
      </c>
      <c r="B170" s="17" t="s">
        <v>188</v>
      </c>
      <c r="C170" s="106">
        <v>820.118</v>
      </c>
      <c r="D170" s="159">
        <v>842.029</v>
      </c>
      <c r="E170" s="184">
        <f t="shared" si="9"/>
        <v>21.910999999999945</v>
      </c>
      <c r="F170" s="189">
        <f>(E170/C170)*100</f>
        <v>2.671688708210275</v>
      </c>
      <c r="G170" s="145"/>
      <c r="H170" s="145"/>
      <c r="I170" s="184"/>
      <c r="J170" s="189"/>
      <c r="L170" s="136"/>
    </row>
    <row r="171" spans="1:12" ht="37.5">
      <c r="A171" s="28" t="s">
        <v>189</v>
      </c>
      <c r="B171" s="17" t="s">
        <v>190</v>
      </c>
      <c r="C171" s="106">
        <v>364.375</v>
      </c>
      <c r="D171" s="159">
        <v>969.952</v>
      </c>
      <c r="E171" s="184">
        <f t="shared" si="9"/>
        <v>605.577</v>
      </c>
      <c r="F171" s="189">
        <f>(E171/C171)*100</f>
        <v>166.19608919382506</v>
      </c>
      <c r="G171" s="145"/>
      <c r="H171" s="145"/>
      <c r="I171" s="184"/>
      <c r="J171" s="189"/>
      <c r="L171" s="136"/>
    </row>
    <row r="172" spans="1:12" ht="37.5">
      <c r="A172" s="28" t="s">
        <v>191</v>
      </c>
      <c r="B172" s="11" t="s">
        <v>192</v>
      </c>
      <c r="C172" s="106">
        <v>22999.564</v>
      </c>
      <c r="D172" s="159">
        <v>24188.872</v>
      </c>
      <c r="E172" s="184">
        <f t="shared" si="9"/>
        <v>1189.308000000001</v>
      </c>
      <c r="F172" s="189">
        <f>(E172/C172)*100</f>
        <v>5.1710023720449705</v>
      </c>
      <c r="G172" s="145"/>
      <c r="H172" s="145"/>
      <c r="I172" s="184"/>
      <c r="J172" s="189"/>
      <c r="L172" s="136"/>
    </row>
    <row r="173" spans="1:12" ht="18.75">
      <c r="A173" s="28" t="s">
        <v>193</v>
      </c>
      <c r="B173" s="11" t="s">
        <v>194</v>
      </c>
      <c r="C173" s="106">
        <v>1010.467</v>
      </c>
      <c r="D173" s="159">
        <v>2649.302</v>
      </c>
      <c r="E173" s="184">
        <f t="shared" si="9"/>
        <v>1638.835</v>
      </c>
      <c r="F173" s="189" t="s">
        <v>318</v>
      </c>
      <c r="G173" s="145"/>
      <c r="H173" s="145"/>
      <c r="I173" s="184"/>
      <c r="J173" s="189"/>
      <c r="L173" s="136"/>
    </row>
    <row r="174" spans="1:12" ht="37.5">
      <c r="A174" s="14" t="s">
        <v>195</v>
      </c>
      <c r="B174" s="11" t="s">
        <v>196</v>
      </c>
      <c r="C174" s="106"/>
      <c r="D174" s="160"/>
      <c r="E174" s="184"/>
      <c r="F174" s="189"/>
      <c r="G174" s="145">
        <v>16906.074</v>
      </c>
      <c r="H174" s="158">
        <v>28537.541</v>
      </c>
      <c r="I174" s="184">
        <f>SUM(H174-G174)</f>
        <v>11631.467</v>
      </c>
      <c r="J174" s="189">
        <f>(I174/G174)*100</f>
        <v>68.80052104350189</v>
      </c>
      <c r="L174" s="136"/>
    </row>
    <row r="175" spans="1:12" ht="20.25">
      <c r="A175" s="18" t="s">
        <v>197</v>
      </c>
      <c r="B175" s="13" t="s">
        <v>198</v>
      </c>
      <c r="C175" s="68">
        <f>SUM(C176:C179)</f>
        <v>237.58499999999998</v>
      </c>
      <c r="D175" s="68">
        <f>SUM(D176:D179)</f>
        <v>286.521</v>
      </c>
      <c r="E175" s="45">
        <f t="shared" si="9"/>
        <v>48.936000000000035</v>
      </c>
      <c r="F175" s="46">
        <f t="shared" si="10"/>
        <v>20.597259928025778</v>
      </c>
      <c r="G175" s="68">
        <f>SUM(G176:G179)</f>
        <v>21496.003</v>
      </c>
      <c r="H175" s="68">
        <f>SUM(H176:H179)</f>
        <v>8415.732</v>
      </c>
      <c r="I175" s="45">
        <f>SUM(H175-G175)</f>
        <v>-13080.271</v>
      </c>
      <c r="J175" s="46">
        <f>(I175/G175)*100</f>
        <v>-60.84978216647997</v>
      </c>
      <c r="L175" s="136"/>
    </row>
    <row r="176" spans="1:12" ht="21" customHeight="1">
      <c r="A176" s="28" t="s">
        <v>199</v>
      </c>
      <c r="B176" s="15" t="s">
        <v>200</v>
      </c>
      <c r="C176" s="69">
        <v>206.41</v>
      </c>
      <c r="D176" s="69">
        <v>224.609</v>
      </c>
      <c r="E176" s="184">
        <f>SUM(D176-C176)</f>
        <v>18.199000000000012</v>
      </c>
      <c r="F176" s="189">
        <f>(E176/C176)*100</f>
        <v>8.816917784991043</v>
      </c>
      <c r="G176" s="69">
        <v>34.256</v>
      </c>
      <c r="H176" s="69">
        <v>1971.771</v>
      </c>
      <c r="I176" s="192">
        <f>SUM(H176-G176)</f>
        <v>1937.5149999999999</v>
      </c>
      <c r="J176" s="188" t="s">
        <v>323</v>
      </c>
      <c r="L176" s="136"/>
    </row>
    <row r="177" spans="1:12" ht="18.75">
      <c r="A177" s="14" t="s">
        <v>201</v>
      </c>
      <c r="B177" s="11" t="s">
        <v>202</v>
      </c>
      <c r="C177" s="106">
        <v>23.2</v>
      </c>
      <c r="D177" s="106">
        <v>42.219</v>
      </c>
      <c r="E177" s="184">
        <f t="shared" si="9"/>
        <v>19.019000000000002</v>
      </c>
      <c r="F177" s="189">
        <f t="shared" si="10"/>
        <v>81.97844827586208</v>
      </c>
      <c r="G177" s="145"/>
      <c r="H177" s="145"/>
      <c r="I177" s="184"/>
      <c r="J177" s="189"/>
      <c r="L177" s="136"/>
    </row>
    <row r="178" spans="1:12" ht="44.25" customHeight="1">
      <c r="A178" s="14" t="s">
        <v>203</v>
      </c>
      <c r="B178" s="11" t="s">
        <v>204</v>
      </c>
      <c r="C178" s="106"/>
      <c r="D178" s="106"/>
      <c r="E178" s="184"/>
      <c r="F178" s="189"/>
      <c r="G178" s="145">
        <v>21461.747</v>
      </c>
      <c r="H178" s="145">
        <v>6443.961</v>
      </c>
      <c r="I178" s="184">
        <f>SUM(H178-G178)</f>
        <v>-15017.786</v>
      </c>
      <c r="J178" s="188">
        <f>(I178/G178)*100</f>
        <v>-69.97466702035021</v>
      </c>
      <c r="L178" s="136"/>
    </row>
    <row r="179" spans="1:12" ht="18.75" customHeight="1">
      <c r="A179" s="14" t="s">
        <v>266</v>
      </c>
      <c r="B179" s="11" t="s">
        <v>274</v>
      </c>
      <c r="C179" s="106">
        <v>7.975</v>
      </c>
      <c r="D179" s="106">
        <v>19.693</v>
      </c>
      <c r="E179" s="184">
        <f>SUM(D179-C179)</f>
        <v>11.718000000000002</v>
      </c>
      <c r="F179" s="189"/>
      <c r="G179" s="145"/>
      <c r="H179" s="145"/>
      <c r="I179" s="184"/>
      <c r="J179" s="189"/>
      <c r="L179" s="136"/>
    </row>
    <row r="180" spans="1:12" ht="20.25">
      <c r="A180" s="12"/>
      <c r="B180" s="29"/>
      <c r="C180" s="217"/>
      <c r="D180" s="217"/>
      <c r="E180" s="45"/>
      <c r="F180" s="165"/>
      <c r="G180" s="124"/>
      <c r="H180" s="124"/>
      <c r="I180" s="45"/>
      <c r="J180" s="165"/>
      <c r="L180" s="136"/>
    </row>
    <row r="181" spans="1:12" ht="20.25">
      <c r="A181" s="14"/>
      <c r="B181" s="11"/>
      <c r="C181" s="106"/>
      <c r="D181" s="106"/>
      <c r="E181" s="47"/>
      <c r="F181" s="218"/>
      <c r="G181" s="106"/>
      <c r="H181" s="106"/>
      <c r="I181" s="47"/>
      <c r="J181" s="165"/>
      <c r="L181" s="136"/>
    </row>
    <row r="182" spans="1:12" ht="37.5">
      <c r="A182" s="31" t="s">
        <v>205</v>
      </c>
      <c r="B182" s="32" t="s">
        <v>206</v>
      </c>
      <c r="C182" s="70">
        <f>C183+C184</f>
        <v>2081.882</v>
      </c>
      <c r="D182" s="70">
        <f>D183+D184</f>
        <v>7901.58</v>
      </c>
      <c r="E182" s="47">
        <f t="shared" si="9"/>
        <v>5819.698</v>
      </c>
      <c r="F182" s="48">
        <f t="shared" si="10"/>
        <v>279.5402429148242</v>
      </c>
      <c r="G182" s="70">
        <f>G183+G184</f>
        <v>54.857</v>
      </c>
      <c r="H182" s="70">
        <f>H183+H184</f>
        <v>506.956</v>
      </c>
      <c r="I182" s="47">
        <f>SUM(H182-G182)</f>
        <v>452.09900000000005</v>
      </c>
      <c r="J182" s="46" t="s">
        <v>324</v>
      </c>
      <c r="L182" s="136"/>
    </row>
    <row r="183" spans="1:12" ht="37.5">
      <c r="A183" s="14" t="s">
        <v>207</v>
      </c>
      <c r="B183" s="11" t="s">
        <v>208</v>
      </c>
      <c r="C183" s="69">
        <v>1982.372</v>
      </c>
      <c r="D183" s="69">
        <v>7901.58</v>
      </c>
      <c r="E183" s="184">
        <f t="shared" si="9"/>
        <v>5919.208</v>
      </c>
      <c r="F183" s="189">
        <f t="shared" si="10"/>
        <v>298.59219157655576</v>
      </c>
      <c r="G183" s="69">
        <v>54.857</v>
      </c>
      <c r="H183" s="69">
        <v>506.956</v>
      </c>
      <c r="I183" s="184">
        <f>SUM(H183-G183)</f>
        <v>452.09900000000005</v>
      </c>
      <c r="J183" s="188" t="s">
        <v>324</v>
      </c>
      <c r="L183" s="136"/>
    </row>
    <row r="184" spans="1:12" ht="20.25">
      <c r="A184" s="14" t="s">
        <v>209</v>
      </c>
      <c r="B184" s="11" t="s">
        <v>210</v>
      </c>
      <c r="C184" s="69">
        <v>99.51</v>
      </c>
      <c r="D184" s="69"/>
      <c r="E184" s="184">
        <f t="shared" si="9"/>
        <v>-99.51</v>
      </c>
      <c r="F184" s="189">
        <f t="shared" si="10"/>
        <v>-100</v>
      </c>
      <c r="G184" s="69"/>
      <c r="H184" s="69"/>
      <c r="I184" s="184"/>
      <c r="J184" s="188"/>
      <c r="L184" s="136"/>
    </row>
    <row r="185" spans="1:12" ht="20.25">
      <c r="A185" s="18" t="s">
        <v>211</v>
      </c>
      <c r="B185" s="13" t="s">
        <v>2</v>
      </c>
      <c r="C185" s="68"/>
      <c r="D185" s="68"/>
      <c r="E185" s="45"/>
      <c r="F185" s="46"/>
      <c r="G185" s="68">
        <f>G186</f>
        <v>1520.757</v>
      </c>
      <c r="H185" s="68">
        <f>H186</f>
        <v>1435.578</v>
      </c>
      <c r="I185" s="45">
        <f>SUM(H185-G185)</f>
        <v>-85.17900000000009</v>
      </c>
      <c r="J185" s="46">
        <f>(I185/G185)*100</f>
        <v>-5.601092087690543</v>
      </c>
      <c r="L185" s="136"/>
    </row>
    <row r="186" spans="1:12" ht="20.25">
      <c r="A186" s="14" t="s">
        <v>212</v>
      </c>
      <c r="B186" s="11" t="s">
        <v>213</v>
      </c>
      <c r="C186" s="69"/>
      <c r="D186" s="69"/>
      <c r="E186" s="184"/>
      <c r="F186" s="189"/>
      <c r="G186" s="69">
        <v>1520.757</v>
      </c>
      <c r="H186" s="69">
        <v>1435.578</v>
      </c>
      <c r="I186" s="184">
        <f>SUM(H186-G186)</f>
        <v>-85.17900000000009</v>
      </c>
      <c r="J186" s="188">
        <f>(I186/G186)*100</f>
        <v>-5.601092087690543</v>
      </c>
      <c r="L186" s="136"/>
    </row>
    <row r="187" spans="1:12" ht="20.25">
      <c r="A187" s="33" t="s">
        <v>214</v>
      </c>
      <c r="B187" s="34" t="s">
        <v>215</v>
      </c>
      <c r="C187" s="68">
        <f>SUM(C188:C192)</f>
        <v>837.969</v>
      </c>
      <c r="D187" s="68">
        <f>SUM(D188:D192)</f>
        <v>1453.5069999999998</v>
      </c>
      <c r="E187" s="45">
        <f t="shared" si="9"/>
        <v>615.5379999999998</v>
      </c>
      <c r="F187" s="46">
        <f t="shared" si="10"/>
        <v>73.45593930085717</v>
      </c>
      <c r="G187" s="68"/>
      <c r="H187" s="68"/>
      <c r="I187" s="45"/>
      <c r="J187" s="46"/>
      <c r="L187" s="136"/>
    </row>
    <row r="188" spans="1:12" ht="39" customHeight="1">
      <c r="A188" s="79" t="s">
        <v>277</v>
      </c>
      <c r="B188" s="27" t="s">
        <v>278</v>
      </c>
      <c r="C188" s="68"/>
      <c r="D188" s="69">
        <v>469.748</v>
      </c>
      <c r="E188" s="184">
        <f t="shared" si="9"/>
        <v>469.748</v>
      </c>
      <c r="F188" s="189"/>
      <c r="G188" s="68"/>
      <c r="H188" s="68"/>
      <c r="I188" s="47"/>
      <c r="J188" s="48"/>
      <c r="L188" s="136"/>
    </row>
    <row r="189" spans="1:12" ht="20.25">
      <c r="A189" s="14" t="s">
        <v>216</v>
      </c>
      <c r="B189" s="11" t="s">
        <v>119</v>
      </c>
      <c r="C189" s="69">
        <v>579.899</v>
      </c>
      <c r="D189" s="69">
        <v>592.477</v>
      </c>
      <c r="E189" s="184">
        <f t="shared" si="9"/>
        <v>12.577999999999975</v>
      </c>
      <c r="F189" s="189">
        <f t="shared" si="10"/>
        <v>2.168998394548012</v>
      </c>
      <c r="G189" s="69"/>
      <c r="H189" s="69"/>
      <c r="I189" s="47"/>
      <c r="J189" s="46"/>
      <c r="L189" s="136"/>
    </row>
    <row r="190" spans="1:12" ht="61.5" customHeight="1">
      <c r="A190" s="14" t="s">
        <v>267</v>
      </c>
      <c r="B190" s="11" t="s">
        <v>270</v>
      </c>
      <c r="C190" s="69">
        <v>10.278</v>
      </c>
      <c r="D190" s="69">
        <v>10.501</v>
      </c>
      <c r="E190" s="197">
        <f>SUM(D190-C190)</f>
        <v>0.22299999999999898</v>
      </c>
      <c r="F190" s="189">
        <f t="shared" si="10"/>
        <v>2.169682817668797</v>
      </c>
      <c r="G190" s="69"/>
      <c r="H190" s="69"/>
      <c r="I190" s="47"/>
      <c r="J190" s="48"/>
      <c r="L190" s="136"/>
    </row>
    <row r="191" spans="1:12" ht="62.25" customHeight="1">
      <c r="A191" s="14" t="s">
        <v>217</v>
      </c>
      <c r="B191" s="40" t="s">
        <v>218</v>
      </c>
      <c r="C191" s="69">
        <v>247.792</v>
      </c>
      <c r="D191" s="69">
        <v>380.781</v>
      </c>
      <c r="E191" s="197">
        <f>SUM(D191-C191)</f>
        <v>132.989</v>
      </c>
      <c r="F191" s="198">
        <f>(E191/C191)*100</f>
        <v>53.66960999548008</v>
      </c>
      <c r="G191" s="69"/>
      <c r="H191" s="69"/>
      <c r="I191" s="54"/>
      <c r="J191" s="55"/>
      <c r="L191" s="136"/>
    </row>
    <row r="192" spans="1:12" ht="1.5" customHeight="1" thickBot="1">
      <c r="A192" s="20"/>
      <c r="B192" s="35"/>
      <c r="C192" s="71"/>
      <c r="D192" s="71"/>
      <c r="E192" s="52"/>
      <c r="F192" s="53"/>
      <c r="G192" s="71"/>
      <c r="H192" s="71"/>
      <c r="I192" s="50"/>
      <c r="J192" s="51"/>
      <c r="L192" s="136"/>
    </row>
    <row r="193" spans="1:12" ht="21" thickBot="1">
      <c r="A193" s="36"/>
      <c r="B193" s="37" t="s">
        <v>281</v>
      </c>
      <c r="C193" s="72">
        <f>C63+C65+C67+C81+C91+C136+C148+C154+C162+C166+C168+C175+C182+C185+C187</f>
        <v>1389771.1509999998</v>
      </c>
      <c r="D193" s="72">
        <f>D63+D65+D67+D81+D91+D136+D148+D154+D162+D166+D168+D175+D182+D185+D187</f>
        <v>1483955.3590000002</v>
      </c>
      <c r="E193" s="56">
        <f t="shared" si="9"/>
        <v>94184.20800000033</v>
      </c>
      <c r="F193" s="57">
        <f t="shared" si="10"/>
        <v>6.776958057607597</v>
      </c>
      <c r="G193" s="148">
        <f>G63+G65+G67+G81+G91+G136+G148+G154+G162+G166+G168+G175+G182+G185+G187+G180</f>
        <v>140796.05200000003</v>
      </c>
      <c r="H193" s="148">
        <f>H63+H65+H67+H81+H91+H136+H148+H154+H162+H166+H168+H175+H182+H185+H187+H180</f>
        <v>251577.531</v>
      </c>
      <c r="I193" s="56">
        <f>SUM(H193-G193)</f>
        <v>110781.47899999996</v>
      </c>
      <c r="J193" s="57">
        <f>(I193/G193)*100</f>
        <v>78.68223393082069</v>
      </c>
      <c r="L193" s="136"/>
    </row>
    <row r="194" spans="1:12" ht="21" thickBot="1">
      <c r="A194" s="38"/>
      <c r="B194" s="84" t="s">
        <v>219</v>
      </c>
      <c r="C194" s="142">
        <f>SUM(C195:C197)</f>
        <v>29662.066</v>
      </c>
      <c r="D194" s="142">
        <f>SUM(D195:D197)</f>
        <v>28343.83</v>
      </c>
      <c r="E194" s="56">
        <f t="shared" si="9"/>
        <v>-1318.2359999999971</v>
      </c>
      <c r="F194" s="58">
        <f t="shared" si="10"/>
        <v>-4.444181332480338</v>
      </c>
      <c r="G194" s="142">
        <f>SUM(G195:G197)</f>
        <v>5075</v>
      </c>
      <c r="H194" s="142">
        <f>SUM(H195:H197)</f>
        <v>0</v>
      </c>
      <c r="I194" s="56">
        <f>SUM(H194-G194)</f>
        <v>-5075</v>
      </c>
      <c r="J194" s="219"/>
      <c r="L194" s="136"/>
    </row>
    <row r="195" spans="1:12" ht="65.25" customHeight="1">
      <c r="A195" s="23" t="s">
        <v>220</v>
      </c>
      <c r="B195" s="83" t="s">
        <v>234</v>
      </c>
      <c r="C195" s="73">
        <v>29662.066</v>
      </c>
      <c r="D195" s="73">
        <v>28343.83</v>
      </c>
      <c r="E195" s="184">
        <f t="shared" si="9"/>
        <v>-1318.2359999999971</v>
      </c>
      <c r="F195" s="189">
        <f t="shared" si="10"/>
        <v>-4.444181332480338</v>
      </c>
      <c r="G195" s="73"/>
      <c r="H195" s="73"/>
      <c r="I195" s="85"/>
      <c r="J195" s="55"/>
      <c r="L195" s="136"/>
    </row>
    <row r="196" spans="1:12" ht="42.75" customHeight="1">
      <c r="A196" s="20"/>
      <c r="B196" s="80"/>
      <c r="C196" s="71"/>
      <c r="D196" s="71"/>
      <c r="E196" s="47"/>
      <c r="F196" s="48"/>
      <c r="G196" s="71"/>
      <c r="H196" s="71"/>
      <c r="I196" s="54"/>
      <c r="J196" s="46"/>
      <c r="L196" s="136"/>
    </row>
    <row r="197" spans="1:12" ht="26.25" customHeight="1" thickBot="1">
      <c r="A197" s="20" t="s">
        <v>312</v>
      </c>
      <c r="B197" s="80" t="s">
        <v>314</v>
      </c>
      <c r="C197" s="71"/>
      <c r="D197" s="71"/>
      <c r="E197" s="50"/>
      <c r="F197" s="51"/>
      <c r="G197" s="71">
        <v>5075</v>
      </c>
      <c r="H197" s="71"/>
      <c r="I197" s="184">
        <f aca="true" t="shared" si="13" ref="I197:I202">SUM(H197-G197)</f>
        <v>-5075</v>
      </c>
      <c r="J197" s="185">
        <f aca="true" t="shared" si="14" ref="J197:J202">(I197/G197)*100</f>
        <v>-100</v>
      </c>
      <c r="L197" s="136"/>
    </row>
    <row r="198" spans="1:12" ht="25.5" customHeight="1" thickBot="1">
      <c r="A198" s="102"/>
      <c r="B198" s="103" t="s">
        <v>283</v>
      </c>
      <c r="C198" s="123">
        <f>C193+C194</f>
        <v>1419433.217</v>
      </c>
      <c r="D198" s="123">
        <f>D193+D194</f>
        <v>1512299.1890000002</v>
      </c>
      <c r="E198" s="98">
        <f>SUM(D198-C198)</f>
        <v>92865.9720000003</v>
      </c>
      <c r="F198" s="97">
        <f>(E198/C198)*100</f>
        <v>6.542468563351952</v>
      </c>
      <c r="G198" s="104">
        <f>G193+G194</f>
        <v>145871.05200000003</v>
      </c>
      <c r="H198" s="104">
        <f>H193+H194</f>
        <v>251577.531</v>
      </c>
      <c r="I198" s="98">
        <f t="shared" si="13"/>
        <v>105706.47899999996</v>
      </c>
      <c r="J198" s="99">
        <f t="shared" si="14"/>
        <v>72.46570004856065</v>
      </c>
      <c r="L198" s="136"/>
    </row>
    <row r="199" spans="1:12" ht="22.5" customHeight="1" thickBot="1">
      <c r="A199" s="94"/>
      <c r="B199" s="95" t="s">
        <v>282</v>
      </c>
      <c r="C199" s="143">
        <f>SUM(C200:C201)</f>
        <v>1320.156</v>
      </c>
      <c r="D199" s="143">
        <f>SUM(D200:D201)</f>
        <v>8593.26</v>
      </c>
      <c r="E199" s="96">
        <f>SUM(D199-C199)</f>
        <v>7273.104</v>
      </c>
      <c r="F199" s="100">
        <f>(E199/C199)*100</f>
        <v>550.9276176451874</v>
      </c>
      <c r="G199" s="149">
        <f>SUM(G200:G201)</f>
        <v>-349.29900000000004</v>
      </c>
      <c r="H199" s="149">
        <f>SUM(H200:H201)</f>
        <v>-588.732</v>
      </c>
      <c r="I199" s="98">
        <f t="shared" si="13"/>
        <v>-239.43299999999994</v>
      </c>
      <c r="J199" s="101">
        <f t="shared" si="14"/>
        <v>68.54671785490365</v>
      </c>
      <c r="L199" s="136"/>
    </row>
    <row r="200" spans="1:12" ht="42.75" customHeight="1">
      <c r="A200" s="14" t="s">
        <v>222</v>
      </c>
      <c r="B200" s="81" t="s">
        <v>224</v>
      </c>
      <c r="C200" s="69">
        <v>1320.156</v>
      </c>
      <c r="D200" s="69">
        <v>8593.26</v>
      </c>
      <c r="E200" s="184">
        <f>SUM(D200-C200)</f>
        <v>7273.104</v>
      </c>
      <c r="F200" s="185">
        <f>(E200/C200)*100</f>
        <v>550.9276176451874</v>
      </c>
      <c r="G200" s="73">
        <v>291.843</v>
      </c>
      <c r="H200" s="73">
        <v>68.703</v>
      </c>
      <c r="I200" s="184">
        <f t="shared" si="13"/>
        <v>-223.14000000000001</v>
      </c>
      <c r="J200" s="185">
        <f t="shared" si="14"/>
        <v>-76.45891797987274</v>
      </c>
      <c r="L200" s="136"/>
    </row>
    <row r="201" spans="1:12" ht="42.75" customHeight="1">
      <c r="A201" s="20" t="s">
        <v>223</v>
      </c>
      <c r="B201" s="105" t="s">
        <v>225</v>
      </c>
      <c r="C201" s="71"/>
      <c r="D201" s="71"/>
      <c r="E201" s="186"/>
      <c r="F201" s="187"/>
      <c r="G201" s="71">
        <v>-641.142</v>
      </c>
      <c r="H201" s="71">
        <v>-657.435</v>
      </c>
      <c r="I201" s="186">
        <f t="shared" si="13"/>
        <v>-16.292999999999893</v>
      </c>
      <c r="J201" s="187">
        <f t="shared" si="14"/>
        <v>2.5412467128966583</v>
      </c>
      <c r="L201" s="136"/>
    </row>
    <row r="202" spans="1:12" ht="20.25">
      <c r="A202" s="89"/>
      <c r="B202" s="89" t="s">
        <v>233</v>
      </c>
      <c r="C202" s="124">
        <f>C198+C199</f>
        <v>1420753.373</v>
      </c>
      <c r="D202" s="124">
        <f>D198+D199</f>
        <v>1520892.4490000003</v>
      </c>
      <c r="E202" s="49">
        <f>SUM(D202-C202)</f>
        <v>100139.07600000035</v>
      </c>
      <c r="F202" s="109">
        <f>(E202/C202)*100</f>
        <v>7.04830816544543</v>
      </c>
      <c r="G202" s="108">
        <f>G198+G199</f>
        <v>145521.75300000003</v>
      </c>
      <c r="H202" s="108">
        <f>H198+H199</f>
        <v>250988.799</v>
      </c>
      <c r="I202" s="49">
        <f t="shared" si="13"/>
        <v>105467.04599999997</v>
      </c>
      <c r="J202" s="109">
        <f t="shared" si="14"/>
        <v>72.47510686598172</v>
      </c>
      <c r="L202" s="136"/>
    </row>
    <row r="203" spans="1:12" ht="25.5" customHeight="1">
      <c r="A203" s="89"/>
      <c r="B203" s="181" t="s">
        <v>325</v>
      </c>
      <c r="C203" s="124"/>
      <c r="D203" s="124"/>
      <c r="E203" s="49"/>
      <c r="F203" s="109"/>
      <c r="G203" s="108"/>
      <c r="H203" s="108"/>
      <c r="I203" s="49"/>
      <c r="J203" s="109"/>
      <c r="K203" s="107"/>
      <c r="L203" s="137"/>
    </row>
    <row r="204" spans="1:12" ht="20.25">
      <c r="A204" s="181"/>
      <c r="B204" s="181" t="s">
        <v>326</v>
      </c>
      <c r="C204" s="124">
        <v>-34834.776</v>
      </c>
      <c r="D204" s="124">
        <v>16483.283</v>
      </c>
      <c r="E204" s="45">
        <f>SUM(D204-C204)</f>
        <v>51318.058999999994</v>
      </c>
      <c r="F204" s="165">
        <f>(E204/C204)*100</f>
        <v>-147.3184699106433</v>
      </c>
      <c r="G204" s="108">
        <v>43397.058</v>
      </c>
      <c r="H204" s="108">
        <v>64520.403</v>
      </c>
      <c r="I204" s="166">
        <f>SUM(H204-G204)</f>
        <v>21123.345</v>
      </c>
      <c r="J204" s="167">
        <f>(I204/G204)*100</f>
        <v>48.67460139809478</v>
      </c>
      <c r="K204" s="107"/>
      <c r="L204" s="137"/>
    </row>
    <row r="205" spans="1:12" ht="27.75" customHeight="1">
      <c r="A205" s="206">
        <v>200000</v>
      </c>
      <c r="B205" s="181" t="s">
        <v>327</v>
      </c>
      <c r="C205" s="207">
        <v>34834.776</v>
      </c>
      <c r="D205" s="207">
        <v>-16483.283</v>
      </c>
      <c r="E205" s="45">
        <f>SUM(D205-C205)</f>
        <v>-51318.058999999994</v>
      </c>
      <c r="F205" s="165">
        <f>(E205/C205)*100</f>
        <v>-147.3184699106433</v>
      </c>
      <c r="G205" s="207">
        <v>-43397.058</v>
      </c>
      <c r="H205" s="108">
        <v>-64520.403</v>
      </c>
      <c r="I205" s="166">
        <f>SUM(H205-G205)</f>
        <v>-21123.345</v>
      </c>
      <c r="J205" s="167">
        <f>(I205/G205)*100</f>
        <v>48.67460139809478</v>
      </c>
      <c r="L205" s="134"/>
    </row>
    <row r="206" spans="1:12" ht="47.25" customHeight="1">
      <c r="A206" s="172">
        <v>203400</v>
      </c>
      <c r="B206" s="171" t="s">
        <v>328</v>
      </c>
      <c r="C206" s="170">
        <v>65480.3</v>
      </c>
      <c r="D206" s="170">
        <v>-25521.283</v>
      </c>
      <c r="E206" s="192">
        <f>SUM(D206-C206)</f>
        <v>-91001.583</v>
      </c>
      <c r="F206" s="199">
        <f>(E206/C206)*100</f>
        <v>-138.9755132459686</v>
      </c>
      <c r="G206" s="169"/>
      <c r="H206" s="169"/>
      <c r="I206" s="200"/>
      <c r="J206" s="201"/>
      <c r="L206" s="134"/>
    </row>
    <row r="207" spans="1:12" ht="43.5" customHeight="1">
      <c r="A207" s="176">
        <v>205000</v>
      </c>
      <c r="B207" s="168" t="s">
        <v>329</v>
      </c>
      <c r="C207" s="174"/>
      <c r="D207" s="174"/>
      <c r="E207" s="202"/>
      <c r="F207" s="203"/>
      <c r="G207" s="177">
        <v>-2318.414</v>
      </c>
      <c r="H207" s="175">
        <v>545.064</v>
      </c>
      <c r="I207" s="204">
        <f>SUM(H207-G207)</f>
        <v>2863.478</v>
      </c>
      <c r="J207" s="205">
        <f>(I207/G207)*100</f>
        <v>-123.51020999700657</v>
      </c>
      <c r="L207" s="134"/>
    </row>
    <row r="208" spans="1:12" ht="20.25">
      <c r="A208" s="176">
        <v>208000</v>
      </c>
      <c r="B208" s="173" t="s">
        <v>330</v>
      </c>
      <c r="C208" s="182">
        <v>-30645.524</v>
      </c>
      <c r="D208" s="183">
        <v>9038</v>
      </c>
      <c r="E208" s="204">
        <f>SUM(D208-C208)</f>
        <v>39683.524000000005</v>
      </c>
      <c r="F208" s="205">
        <f>(E208/C208)*100</f>
        <v>-129.49207199067635</v>
      </c>
      <c r="G208" s="177">
        <v>-41078.644</v>
      </c>
      <c r="H208" s="180">
        <v>-65065.467</v>
      </c>
      <c r="I208" s="204">
        <f>SUM(H208-G208)</f>
        <v>-23986.822999999997</v>
      </c>
      <c r="J208" s="205">
        <f>(I208/G208)*100</f>
        <v>58.39244109420944</v>
      </c>
      <c r="L208" s="134"/>
    </row>
    <row r="209" spans="1:12" ht="40.5">
      <c r="A209" s="216">
        <v>900230</v>
      </c>
      <c r="B209" s="209" t="s">
        <v>331</v>
      </c>
      <c r="C209" s="210">
        <v>34834.776</v>
      </c>
      <c r="D209" s="210">
        <v>-16483.283</v>
      </c>
      <c r="E209" s="211">
        <f>SUM(D209-C209)</f>
        <v>-51318.058999999994</v>
      </c>
      <c r="F209" s="215">
        <f>(E209/C209)*100</f>
        <v>-147.3184699106433</v>
      </c>
      <c r="G209" s="212">
        <v>-43397.058</v>
      </c>
      <c r="H209" s="211">
        <v>-64520.403</v>
      </c>
      <c r="I209" s="178">
        <f>SUM(H209-G209)</f>
        <v>-21123.345</v>
      </c>
      <c r="J209" s="179">
        <f>(I209/G209)*100</f>
        <v>48.67460139809478</v>
      </c>
      <c r="L209" s="134"/>
    </row>
    <row r="210" spans="1:12" ht="21" thickBot="1">
      <c r="A210" s="239" t="s">
        <v>334</v>
      </c>
      <c r="B210" s="240"/>
      <c r="C210" s="240"/>
      <c r="D210" s="240"/>
      <c r="E210" s="240"/>
      <c r="F210" s="240"/>
      <c r="G210" s="240"/>
      <c r="H210" s="240"/>
      <c r="I210" s="240"/>
      <c r="J210" s="241"/>
      <c r="L210" s="134"/>
    </row>
    <row r="211" spans="1:12" ht="19.5" customHeight="1" thickBot="1">
      <c r="A211" s="244" t="s">
        <v>3</v>
      </c>
      <c r="B211" s="242" t="s">
        <v>333</v>
      </c>
      <c r="C211" s="234" t="s">
        <v>337</v>
      </c>
      <c r="D211" s="234" t="s">
        <v>336</v>
      </c>
      <c r="E211" s="245" t="s">
        <v>5</v>
      </c>
      <c r="F211" s="246"/>
      <c r="G211" s="234" t="s">
        <v>337</v>
      </c>
      <c r="H211" s="234" t="s">
        <v>336</v>
      </c>
      <c r="I211" s="245" t="s">
        <v>5</v>
      </c>
      <c r="J211" s="246"/>
      <c r="L211" s="134"/>
    </row>
    <row r="212" spans="1:12" ht="49.5" customHeight="1">
      <c r="A212" s="244"/>
      <c r="B212" s="243"/>
      <c r="C212" s="235"/>
      <c r="D212" s="235"/>
      <c r="E212" s="41" t="s">
        <v>286</v>
      </c>
      <c r="F212" s="213" t="s">
        <v>287</v>
      </c>
      <c r="G212" s="235"/>
      <c r="H212" s="235"/>
      <c r="I212" s="41" t="s">
        <v>286</v>
      </c>
      <c r="J212" s="213" t="s">
        <v>287</v>
      </c>
      <c r="L212" s="134"/>
    </row>
    <row r="213" spans="1:12" ht="20.25">
      <c r="A213" s="208">
        <v>400000</v>
      </c>
      <c r="B213" s="211" t="s">
        <v>332</v>
      </c>
      <c r="C213" s="210">
        <v>107167.6</v>
      </c>
      <c r="D213" s="211">
        <v>81646.317</v>
      </c>
      <c r="E213" s="178">
        <f>SUM(D213-C213)</f>
        <v>-25521.28300000001</v>
      </c>
      <c r="F213" s="179">
        <f>(E213/C213)*100</f>
        <v>-23.81436460273442</v>
      </c>
      <c r="G213" s="211"/>
      <c r="H213" s="211"/>
      <c r="I213" s="211"/>
      <c r="J213" s="211"/>
      <c r="L213" s="134"/>
    </row>
    <row r="214" spans="1:12" ht="40.5">
      <c r="A214" s="176">
        <v>420000</v>
      </c>
      <c r="B214" s="214" t="s">
        <v>335</v>
      </c>
      <c r="C214" s="182">
        <v>107167.6</v>
      </c>
      <c r="D214" s="180">
        <v>81646.317</v>
      </c>
      <c r="E214" s="204">
        <f>SUM(D214-C214)</f>
        <v>-25521.28300000001</v>
      </c>
      <c r="F214" s="205">
        <f>(E214/C214)*100</f>
        <v>-23.81436460273442</v>
      </c>
      <c r="G214" s="180"/>
      <c r="H214" s="180"/>
      <c r="I214" s="180"/>
      <c r="J214" s="180"/>
      <c r="L214" s="134"/>
    </row>
    <row r="215" spans="1:12" ht="20.25">
      <c r="A215" s="260"/>
      <c r="B215" s="260"/>
      <c r="C215" s="260"/>
      <c r="D215" s="260"/>
      <c r="E215" s="260"/>
      <c r="F215" s="260"/>
      <c r="G215" s="260"/>
      <c r="H215" s="260"/>
      <c r="I215" s="260"/>
      <c r="J215" s="260"/>
      <c r="K215" s="260"/>
      <c r="L215" s="134"/>
    </row>
    <row r="216" spans="1:12" ht="74.25" customHeight="1">
      <c r="A216" s="254"/>
      <c r="B216" s="254"/>
      <c r="C216" s="254"/>
      <c r="D216" s="254"/>
      <c r="E216" s="254"/>
      <c r="F216" s="254"/>
      <c r="G216" s="254"/>
      <c r="H216" s="254"/>
      <c r="I216" s="254"/>
      <c r="J216" s="254"/>
      <c r="K216" s="254"/>
      <c r="L216" s="134"/>
    </row>
    <row r="217" ht="15">
      <c r="L217" s="134"/>
    </row>
    <row r="218" ht="15">
      <c r="L218" s="134"/>
    </row>
    <row r="219" ht="15">
      <c r="L219" s="134"/>
    </row>
    <row r="220" ht="15">
      <c r="L220" s="134"/>
    </row>
    <row r="221" ht="15">
      <c r="L221" s="134"/>
    </row>
    <row r="222" ht="15">
      <c r="L222" s="134"/>
    </row>
    <row r="223" ht="15">
      <c r="L223" s="134"/>
    </row>
    <row r="224" ht="15">
      <c r="L224" s="134"/>
    </row>
    <row r="225" ht="15">
      <c r="L225" s="134"/>
    </row>
    <row r="226" ht="15">
      <c r="L226" s="134"/>
    </row>
    <row r="227" ht="15">
      <c r="L227" s="134"/>
    </row>
    <row r="228" ht="15">
      <c r="L228" s="134"/>
    </row>
    <row r="229" ht="15">
      <c r="L229" s="134"/>
    </row>
    <row r="230" ht="15">
      <c r="L230" s="134"/>
    </row>
    <row r="231" ht="15">
      <c r="L231" s="134"/>
    </row>
    <row r="232" ht="15">
      <c r="L232" s="134"/>
    </row>
    <row r="233" ht="15">
      <c r="L233" s="134"/>
    </row>
    <row r="234" ht="15">
      <c r="L234" s="134"/>
    </row>
    <row r="235" ht="15">
      <c r="L235" s="134"/>
    </row>
  </sheetData>
  <sheetProtection/>
  <mergeCells count="25">
    <mergeCell ref="A216:K216"/>
    <mergeCell ref="A61:J61"/>
    <mergeCell ref="A95:A96"/>
    <mergeCell ref="A215:K215"/>
    <mergeCell ref="D211:D212"/>
    <mergeCell ref="G211:G212"/>
    <mergeCell ref="H211:H212"/>
    <mergeCell ref="E211:F211"/>
    <mergeCell ref="A2:J2"/>
    <mergeCell ref="A5:A7"/>
    <mergeCell ref="B5:B7"/>
    <mergeCell ref="C5:F5"/>
    <mergeCell ref="G5:J5"/>
    <mergeCell ref="C6:C7"/>
    <mergeCell ref="D6:D7"/>
    <mergeCell ref="E6:F6"/>
    <mergeCell ref="I6:J6"/>
    <mergeCell ref="G6:G7"/>
    <mergeCell ref="H6:H7"/>
    <mergeCell ref="C211:C212"/>
    <mergeCell ref="A9:J9"/>
    <mergeCell ref="A210:J210"/>
    <mergeCell ref="B211:B212"/>
    <mergeCell ref="A211:A212"/>
    <mergeCell ref="I211:J211"/>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2015-02-16T12:29:41Z</cp:lastPrinted>
  <dcterms:created xsi:type="dcterms:W3CDTF">2001-02-08T10:51:36Z</dcterms:created>
  <dcterms:modified xsi:type="dcterms:W3CDTF">2015-04-07T12:11:07Z</dcterms:modified>
  <cp:category/>
  <cp:version/>
  <cp:contentType/>
  <cp:contentStatus/>
</cp:coreProperties>
</file>