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7620" activeTab="1"/>
  </bookViews>
  <sheets>
    <sheet name="Звед." sheetId="1" r:id="rId1"/>
    <sheet name="010116" sheetId="2" r:id="rId2"/>
    <sheet name="091103" sheetId="3" r:id="rId3"/>
    <sheet name="091104" sheetId="4" r:id="rId4"/>
    <sheet name="091106" sheetId="5" r:id="rId5"/>
    <sheet name="091107" sheetId="6" r:id="rId6"/>
    <sheet name="091108" sheetId="7" r:id="rId7"/>
    <sheet name="110502" sheetId="8" r:id="rId8"/>
    <sheet name="180404" sheetId="9" r:id="rId9"/>
    <sheet name="180410" sheetId="10" r:id="rId10"/>
    <sheet name="Лист3" sheetId="11" r:id="rId11"/>
  </sheets>
  <externalReferences>
    <externalReference r:id="rId14"/>
  </externalReferences>
  <definedNames>
    <definedName name="_xlnm.Print_Area" localSheetId="1">'010116'!$A$1:$L$109</definedName>
    <definedName name="_xlnm.Print_Area" localSheetId="2">'091103'!$A$1:$L$109</definedName>
    <definedName name="_xlnm.Print_Area" localSheetId="3">'091104'!$A$1:$L$109</definedName>
    <definedName name="_xlnm.Print_Area" localSheetId="4">'091106'!$A$1:$L$109</definedName>
    <definedName name="_xlnm.Print_Area" localSheetId="5">'091107'!$A$1:$L$109</definedName>
    <definedName name="_xlnm.Print_Area" localSheetId="6">'091108'!$A$1:$L$109</definedName>
    <definedName name="_xlnm.Print_Area" localSheetId="7">'110502'!$A$1:$L$109</definedName>
    <definedName name="_xlnm.Print_Area" localSheetId="8">'180404'!$A$1:$L$112</definedName>
    <definedName name="_xlnm.Print_Area" localSheetId="9">'180410'!$A$1:$L$109</definedName>
    <definedName name="_xlnm.Print_Area" localSheetId="0">'Звед.'!$A$1:$L$109</definedName>
    <definedName name="_xlnm.Print_Area" localSheetId="10">'Лист3'!$A$1:$L$109</definedName>
  </definedNames>
  <calcPr fullCalcOnLoad="1"/>
</workbook>
</file>

<file path=xl/sharedStrings.xml><?xml version="1.0" encoding="utf-8"?>
<sst xmlns="http://schemas.openxmlformats.org/spreadsheetml/2006/main" count="1781" uniqueCount="155">
  <si>
    <t>Додаток 4</t>
  </si>
  <si>
    <t>до Порядку складання фінансової,</t>
  </si>
  <si>
    <t>бюджетної та іншої звітності розпорядниками та</t>
  </si>
  <si>
    <t>одержувачами бюджетних коштів (пункт 2.1)</t>
  </si>
  <si>
    <t>З В І Т</t>
  </si>
  <si>
    <r>
      <t xml:space="preserve">                          про надходження та використання коштів загального фонду (форма № 2д, </t>
    </r>
    <r>
      <rPr>
        <b/>
        <u val="single"/>
        <sz val="14"/>
        <rFont val="Times New Roman"/>
        <family val="1"/>
      </rPr>
      <t>№ 2м</t>
    </r>
    <r>
      <rPr>
        <b/>
        <sz val="14"/>
        <rFont val="Times New Roman"/>
        <family val="1"/>
      </rPr>
      <t>)</t>
    </r>
  </si>
  <si>
    <t xml:space="preserve">за </t>
  </si>
  <si>
    <t xml:space="preserve"> 2016 рік</t>
  </si>
  <si>
    <t>Коди</t>
  </si>
  <si>
    <r>
      <t xml:space="preserve">Установа   </t>
    </r>
    <r>
      <rPr>
        <b/>
        <u val="single"/>
        <sz val="14"/>
        <rFont val="Times New Roman"/>
        <family val="1"/>
      </rPr>
      <t xml:space="preserve">Виконавчий комітет Миколаївської міської ради </t>
    </r>
    <r>
      <rPr>
        <sz val="12"/>
        <rFont val="Times New Roman"/>
        <family val="1"/>
      </rPr>
      <t xml:space="preserve">                                                    </t>
    </r>
  </si>
  <si>
    <t>за ЄДРПОУ</t>
  </si>
  <si>
    <t>04056612</t>
  </si>
  <si>
    <r>
      <t xml:space="preserve">Територія      </t>
    </r>
    <r>
      <rPr>
        <u val="single"/>
        <sz val="14"/>
        <rFont val="Times New Roman"/>
        <family val="1"/>
      </rPr>
      <t xml:space="preserve">м.Миколаїв, Центральний район, вул. Адміральська,20                                   </t>
    </r>
    <r>
      <rPr>
        <sz val="14"/>
        <rFont val="Times New Roman"/>
        <family val="1"/>
      </rPr>
      <t xml:space="preserve">                  </t>
    </r>
  </si>
  <si>
    <t>за КОАТУУ</t>
  </si>
  <si>
    <r>
      <t xml:space="preserve">Організаційно-правова форма господарювання  </t>
    </r>
    <r>
      <rPr>
        <b/>
        <u val="single"/>
        <sz val="12"/>
        <rFont val="Times New Roman"/>
        <family val="1"/>
      </rPr>
      <t>Орган  місцевого самоврядування</t>
    </r>
  </si>
  <si>
    <t>за КОПФГ</t>
  </si>
  <si>
    <t xml:space="preserve">Код та назва відомчої класифікації видатків та кредитування державного бюджету               ________________       </t>
  </si>
  <si>
    <t xml:space="preserve">Код та назва програмної класифікації видатків та кредитування державного бюджету               ________________       </t>
  </si>
  <si>
    <t xml:space="preserve">Код та назва типової відомчої класифікації видатків та кредитування місцевих бюджетів                    </t>
  </si>
  <si>
    <t>03 Виконавчий комітет Миколаївської міської ради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</si>
  <si>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</si>
  <si>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 квартальна, </t>
    </r>
    <r>
      <rPr>
        <u val="single"/>
        <sz val="12"/>
        <rFont val="Times New Roman"/>
        <family val="1"/>
      </rPr>
      <t>річна</t>
    </r>
  </si>
  <si>
    <t>Одиниця виміру: грн.коп.</t>
  </si>
  <si>
    <t>ЦБ 1</t>
  </si>
  <si>
    <t>ЦБ 2</t>
  </si>
  <si>
    <t>ЦБ 3</t>
  </si>
  <si>
    <t>ЦБ 4</t>
  </si>
  <si>
    <t>ЦБ 5</t>
  </si>
  <si>
    <t>Управління</t>
  </si>
  <si>
    <t>Показники</t>
  </si>
  <si>
    <t>КЕКВ та/або ККК</t>
  </si>
  <si>
    <t>Код    рядка</t>
  </si>
  <si>
    <t>Затверджено на звітний рік</t>
  </si>
  <si>
    <r>
      <t>Затверджено на звітний період (рік)</t>
    </r>
    <r>
      <rPr>
        <sz val="8"/>
        <rFont val="Times New Roman"/>
        <family val="1"/>
      </rPr>
      <t>1</t>
    </r>
  </si>
  <si>
    <t>План асигнувань на звітний період</t>
  </si>
  <si>
    <t>Ліміти</t>
  </si>
  <si>
    <t>Залишок на початок звітного року</t>
  </si>
  <si>
    <t>Надійшло коштів за звітний   період (рік)</t>
  </si>
  <si>
    <t>Касові за звітний період (рік)</t>
  </si>
  <si>
    <t>Фактичні за звітний період (рік)</t>
  </si>
  <si>
    <t>Залишок  на кінець звітного періоду (року)</t>
  </si>
  <si>
    <t>Затверджено кошторисом      на рік</t>
  </si>
  <si>
    <t>Затверджено на відповіний період</t>
  </si>
  <si>
    <t>Залишок                на початок року</t>
  </si>
  <si>
    <t>Надійшло коштів за звітний   період</t>
  </si>
  <si>
    <t>Касові видатки</t>
  </si>
  <si>
    <t>Фактичні видатки</t>
  </si>
  <si>
    <t>Залишок  на кінець звітного періоду</t>
  </si>
  <si>
    <t>Залишок</t>
  </si>
  <si>
    <t xml:space="preserve">Надійшло </t>
  </si>
  <si>
    <t>Касові</t>
  </si>
  <si>
    <t xml:space="preserve">Фактичні видатки </t>
  </si>
  <si>
    <t>Видатки та надання кредитів- усього</t>
  </si>
  <si>
    <t>.010</t>
  </si>
  <si>
    <t>у т.ч.                                                            Поточні видатки</t>
  </si>
  <si>
    <t>.020</t>
  </si>
  <si>
    <t>Оплата праці і нарахування на заробітну плату</t>
  </si>
  <si>
    <t>.030</t>
  </si>
  <si>
    <t>Оплата праці працівників бюджетних установ</t>
  </si>
  <si>
    <t>.031</t>
  </si>
  <si>
    <t xml:space="preserve">Оплата праці </t>
  </si>
  <si>
    <t>040</t>
  </si>
  <si>
    <t xml:space="preserve">   Заробітна плата</t>
  </si>
  <si>
    <t>050</t>
  </si>
  <si>
    <t xml:space="preserve">   Грошове забезпечення військовослужбовців</t>
  </si>
  <si>
    <t>060</t>
  </si>
  <si>
    <t>Нарахування на оплату праці</t>
  </si>
  <si>
    <t>070</t>
  </si>
  <si>
    <t xml:space="preserve">Використання товарів і послуг </t>
  </si>
  <si>
    <t>080</t>
  </si>
  <si>
    <t xml:space="preserve">   Предмети, матеріали, обладнання та інвентар</t>
  </si>
  <si>
    <t>090</t>
  </si>
  <si>
    <t xml:space="preserve">   Медикаменти та перев'язувальні матеріали</t>
  </si>
  <si>
    <t>100</t>
  </si>
  <si>
    <t xml:space="preserve">   Продукти харчування</t>
  </si>
  <si>
    <t>Оплата послуг (крім комунальних)</t>
  </si>
  <si>
    <t>Інші видатки</t>
  </si>
  <si>
    <t xml:space="preserve">   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</si>
  <si>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</si>
  <si>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</si>
  <si>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Оплата теплопостачання</t>
  </si>
  <si>
    <t xml:space="preserve">   Оплата водопостачання і водовідведення</t>
  </si>
  <si>
    <t xml:space="preserve">   Оплата електроенергії</t>
  </si>
  <si>
    <t xml:space="preserve">   Оплата природного газу</t>
  </si>
  <si>
    <t xml:space="preserve">   Оплата інших енергоносіїв</t>
  </si>
  <si>
    <t xml:space="preserve">   Оплата енергосервісу</t>
  </si>
  <si>
    <t>Продовження додатка 4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</si>
  <si>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</si>
  <si>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</si>
  <si>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</si>
  <si>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</si>
  <si>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</si>
  <si>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</si>
  <si>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</si>
  <si>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</si>
  <si>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</si>
  <si>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Поточні трансферти урядом іноземних держав та міжнародним організаціям </t>
  </si>
  <si>
    <t>Соціальне забезпечення</t>
  </si>
  <si>
    <t xml:space="preserve">  Виплата пенсій і допомоги</t>
  </si>
  <si>
    <t xml:space="preserve">   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</si>
  <si>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</si>
  <si>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</si>
  <si>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</si>
  <si>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</si>
  <si>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</si>
  <si>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</si>
  <si>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</si>
  <si>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Капітальне будівництво (придбання) інших об'єктів</t>
  </si>
  <si>
    <t>Капітальний ремонт</t>
  </si>
  <si>
    <t>3130</t>
  </si>
  <si>
    <t xml:space="preserve">  Капітальний ремонт житлового фонду (приміщень)</t>
  </si>
  <si>
    <t xml:space="preserve">  Капітальний ремонт інших об'єктів</t>
  </si>
  <si>
    <t>Реконструкція та реставрація</t>
  </si>
  <si>
    <t xml:space="preserve">   Реконструкція житлового фонду (приміщень)</t>
  </si>
  <si>
    <t xml:space="preserve">   Реконструкція та реставрація інших об'єктів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</si>
  <si>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</si>
  <si>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</si>
  <si>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</si>
  <si>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</si>
  <si>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</si>
  <si>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</si>
  <si>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урядом іноземних держав та міжнародним організаціям</t>
  </si>
  <si>
    <t>Капітальні трансферти населенню</t>
  </si>
  <si>
    <t>Капітальні трансферти за кордон</t>
  </si>
  <si>
    <t>Капітальні трансферти до бюджету розвитку</t>
  </si>
  <si>
    <t>Нерозподілені видатки</t>
  </si>
  <si>
    <r>
      <t xml:space="preserve"> </t>
    </r>
    <r>
      <rPr>
        <b/>
        <sz val="12"/>
        <rFont val="Times New Roman"/>
        <family val="1"/>
      </rPr>
      <t>Внутрішнє кредитування</t>
    </r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</si>
  <si>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</si>
  <si>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</si>
  <si>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 організаціям</t>
  </si>
  <si>
    <t xml:space="preserve">Надання інших внутрішніх кредитів </t>
  </si>
  <si>
    <t>Зовнішнє кредитування</t>
  </si>
  <si>
    <t xml:space="preserve">Надання зовнішніх кредитів </t>
  </si>
  <si>
    <t xml:space="preserve">Повернення зовнішніх кредитів </t>
  </si>
  <si>
    <t>х</t>
  </si>
  <si>
    <r>
      <t>1</t>
    </r>
    <r>
      <rPr>
        <sz val="9"/>
        <rFont val="Times New Roman"/>
        <family val="1"/>
      </rPr>
      <t xml:space="preserve"> Заповнюється розпорядниками бюджетних коштів.</t>
    </r>
  </si>
  <si>
    <t xml:space="preserve">                        Керуючий справами</t>
  </si>
  <si>
    <t xml:space="preserve">       В.О.Степаненко</t>
  </si>
  <si>
    <t xml:space="preserve">  (підпис)</t>
  </si>
  <si>
    <t>(ініціали і прізвище)</t>
  </si>
  <si>
    <t xml:space="preserve">                        Начальник відділу бухгалтерського обліку</t>
  </si>
  <si>
    <t xml:space="preserve">       І.М. Щербакова</t>
  </si>
  <si>
    <r>
      <t xml:space="preserve">        " __" __</t>
    </r>
    <r>
      <rPr>
        <u val="single"/>
        <sz val="14"/>
        <rFont val="Times New Roman"/>
        <family val="1"/>
      </rPr>
      <t xml:space="preserve">січня  </t>
    </r>
    <r>
      <rPr>
        <sz val="14"/>
        <rFont val="Times New Roman"/>
        <family val="1"/>
      </rPr>
      <t xml:space="preserve">  2017 року</t>
    </r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</si>
  <si>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</si>
  <si>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010116</t>
  </si>
  <si>
    <t>Органи місцевого самоврядування</t>
  </si>
  <si>
    <t xml:space="preserve">_091103 Соціальні програми і заходи державних органів у справах молоді       </t>
  </si>
  <si>
    <t xml:space="preserve">091104 Соціальні програми і заходи державних органів з питань забезпечення рівних прав та можливостей жінок та чоловіків       </t>
  </si>
  <si>
    <t xml:space="preserve">091106  Інші видатки   </t>
  </si>
  <si>
    <t xml:space="preserve">091107_Соціальні програми і заходи державних органів у справах сім'ї    </t>
  </si>
  <si>
    <t xml:space="preserve">091108 Заходи оздоровлення та відпочинку дітей     </t>
  </si>
  <si>
    <t xml:space="preserve">110502 Інші культурно-освітні заклади та заходи  </t>
  </si>
  <si>
    <t xml:space="preserve">180410  Інші заходи пов'язані з економічною діяльністю     </t>
  </si>
  <si>
    <t xml:space="preserve">180404_Підтримка малого і середнього підприємництва   </t>
  </si>
  <si>
    <t>250404 Інші видатки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</si>
</sst>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#,##0_ ;[Red]\-#,##0\ "/>
    <numFmt numFmtId="167" formatCode="#,##0.00_ ;\-#,##0.00\ 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52"/>
      <name val="Times New Roman"/>
      <family val="1"/>
    </font>
    <font>
      <sz val="12"/>
      <color indexed="20"/>
      <name val="Times New Roman"/>
      <family val="1"/>
    </font>
    <font>
      <sz val="12"/>
      <color indexed="17"/>
      <name val="Times New Roman"/>
      <family val="1"/>
    </font>
    <font>
      <sz val="12"/>
      <color indexed="49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0" fillId="0" borderId="2" xfId="0" applyNumberFormat="1" applyFont="1" applyBorder="1" applyAlignment="1" quotePrefix="1">
      <alignment horizontal="center"/>
    </xf>
    <xf numFmtId="3" fontId="10" fillId="0" borderId="0" xfId="0" applyNumberFormat="1" applyFont="1" applyAlignment="1" quotePrefix="1">
      <alignment horizontal="center"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2" borderId="3" xfId="18" applyFont="1" applyFill="1" applyBorder="1" applyAlignment="1">
      <alignment horizontal="center" vertical="center" wrapText="1"/>
      <protection/>
    </xf>
    <xf numFmtId="0" fontId="1" fillId="2" borderId="3" xfId="18" applyFont="1" applyFill="1" applyBorder="1" applyAlignment="1">
      <alignment horizontal="center" vertical="center"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3" fontId="1" fillId="2" borderId="5" xfId="0" applyNumberFormat="1" applyFont="1" applyFill="1" applyBorder="1" applyAlignment="1">
      <alignment horizontal="center" vertical="center" wrapText="1"/>
    </xf>
    <xf numFmtId="0" fontId="22" fillId="0" borderId="5" xfId="18" applyFont="1" applyFill="1" applyBorder="1" applyAlignment="1">
      <alignment horizontal="center" vertical="center" textRotation="90" wrapText="1"/>
      <protection/>
    </xf>
    <xf numFmtId="0" fontId="22" fillId="0" borderId="5" xfId="18" applyFont="1" applyFill="1" applyBorder="1" applyAlignment="1">
      <alignment horizontal="center" vertical="center" textRotation="90"/>
      <protection/>
    </xf>
    <xf numFmtId="4" fontId="1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textRotation="90"/>
    </xf>
    <xf numFmtId="2" fontId="3" fillId="3" borderId="8" xfId="0" applyNumberFormat="1" applyFont="1" applyFill="1" applyBorder="1" applyAlignment="1">
      <alignment horizontal="center" textRotation="90"/>
    </xf>
    <xf numFmtId="0" fontId="3" fillId="0" borderId="0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9" xfId="0" applyFont="1" applyBorder="1" applyAlignment="1">
      <alignment/>
    </xf>
    <xf numFmtId="165" fontId="1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9" xfId="0" applyFont="1" applyBorder="1" applyAlignment="1">
      <alignment/>
    </xf>
    <xf numFmtId="0" fontId="24" fillId="0" borderId="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2" xfId="0" applyFont="1" applyBorder="1" applyAlignment="1" applyProtection="1">
      <alignment horizontal="center"/>
      <protection locked="0"/>
    </xf>
    <xf numFmtId="0" fontId="1" fillId="2" borderId="12" xfId="18" applyFont="1" applyFill="1" applyBorder="1" applyAlignment="1">
      <alignment horizontal="center" vertical="center"/>
      <protection/>
    </xf>
    <xf numFmtId="0" fontId="7" fillId="2" borderId="12" xfId="18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wrapText="1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4" fillId="0" borderId="9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0" fontId="12" fillId="0" borderId="9" xfId="0" applyFont="1" applyBorder="1" applyAlignment="1">
      <alignment wrapText="1"/>
    </xf>
    <xf numFmtId="0" fontId="24" fillId="0" borderId="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166" fontId="1" fillId="0" borderId="15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2" xfId="0" applyNumberFormat="1" applyFont="1" applyBorder="1" applyAlignment="1" applyProtection="1">
      <alignment/>
      <protection locked="0"/>
    </xf>
    <xf numFmtId="165" fontId="3" fillId="0" borderId="2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166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 vertical="justify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wrapText="1"/>
    </xf>
    <xf numFmtId="166" fontId="7" fillId="0" borderId="20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2" xfId="18" applyFont="1" applyFill="1" applyBorder="1" applyAlignment="1">
      <alignment horizontal="center"/>
      <protection/>
    </xf>
    <xf numFmtId="0" fontId="1" fillId="2" borderId="2" xfId="18" applyFont="1" applyFill="1" applyBorder="1" applyAlignment="1">
      <alignment horizontal="center"/>
      <protection/>
    </xf>
    <xf numFmtId="0" fontId="24" fillId="0" borderId="2" xfId="0" applyFont="1" applyBorder="1" applyAlignment="1">
      <alignment/>
    </xf>
    <xf numFmtId="49" fontId="24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 quotePrefix="1">
      <alignment horizontal="center"/>
      <protection locked="0"/>
    </xf>
    <xf numFmtId="0" fontId="1" fillId="0" borderId="2" xfId="0" applyFont="1" applyBorder="1" applyAlignment="1" applyProtection="1" quotePrefix="1">
      <alignment horizontal="center"/>
      <protection locked="0"/>
    </xf>
    <xf numFmtId="0" fontId="1" fillId="2" borderId="2" xfId="0" applyFont="1" applyFill="1" applyBorder="1" applyAlignment="1" applyProtection="1" quotePrefix="1">
      <alignment horizontal="center"/>
      <protection locked="0"/>
    </xf>
    <xf numFmtId="165" fontId="1" fillId="0" borderId="21" xfId="0" applyNumberFormat="1" applyFont="1" applyBorder="1" applyAlignment="1">
      <alignment/>
    </xf>
    <xf numFmtId="0" fontId="7" fillId="2" borderId="2" xfId="18" applyFont="1" applyFill="1" applyBorder="1" applyAlignment="1">
      <alignment horizontal="center"/>
      <protection/>
    </xf>
    <xf numFmtId="0" fontId="7" fillId="2" borderId="2" xfId="18" applyFont="1" applyFill="1" applyBorder="1" applyAlignment="1">
      <alignment/>
      <protection/>
    </xf>
    <xf numFmtId="0" fontId="12" fillId="2" borderId="2" xfId="18" applyFont="1" applyFill="1" applyBorder="1" applyAlignment="1">
      <alignment wrapText="1"/>
      <protection/>
    </xf>
    <xf numFmtId="0" fontId="12" fillId="2" borderId="2" xfId="18" applyFont="1" applyFill="1" applyBorder="1" applyAlignment="1">
      <alignment/>
      <protection/>
    </xf>
    <xf numFmtId="0" fontId="1" fillId="2" borderId="2" xfId="18" applyFont="1" applyFill="1" applyBorder="1" applyAlignment="1">
      <alignment/>
      <protection/>
    </xf>
    <xf numFmtId="0" fontId="1" fillId="2" borderId="14" xfId="18" applyFont="1" applyFill="1" applyBorder="1" applyAlignment="1">
      <alignment/>
      <protection/>
    </xf>
    <xf numFmtId="0" fontId="1" fillId="2" borderId="14" xfId="18" applyFont="1" applyFill="1" applyBorder="1" applyAlignment="1">
      <alignment horizontal="center"/>
      <protection/>
    </xf>
    <xf numFmtId="43" fontId="1" fillId="0" borderId="1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2" borderId="0" xfId="18" applyFont="1" applyFill="1" applyBorder="1" applyAlignment="1">
      <alignment/>
      <protection/>
    </xf>
    <xf numFmtId="0" fontId="1" fillId="2" borderId="0" xfId="18" applyFont="1" applyFill="1" applyBorder="1" applyAlignment="1">
      <alignment horizontal="center"/>
      <protection/>
    </xf>
    <xf numFmtId="166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7" fillId="2" borderId="16" xfId="18" applyFont="1" applyFill="1" applyBorder="1" applyAlignment="1">
      <alignment horizontal="center"/>
      <protection/>
    </xf>
    <xf numFmtId="0" fontId="7" fillId="2" borderId="22" xfId="18" applyFont="1" applyFill="1" applyBorder="1" applyAlignment="1">
      <alignment horizontal="center"/>
      <protection/>
    </xf>
    <xf numFmtId="0" fontId="1" fillId="2" borderId="25" xfId="18" applyFont="1" applyFill="1" applyBorder="1" applyAlignment="1">
      <alignment/>
      <protection/>
    </xf>
    <xf numFmtId="0" fontId="1" fillId="2" borderId="15" xfId="18" applyFont="1" applyFill="1" applyBorder="1" applyAlignment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43" fontId="1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2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7" fillId="2" borderId="2" xfId="18" applyFont="1" applyFill="1" applyBorder="1" applyAlignment="1">
      <alignment/>
      <protection/>
    </xf>
    <xf numFmtId="43" fontId="1" fillId="0" borderId="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26" xfId="0" applyNumberFormat="1" applyFont="1" applyFill="1" applyBorder="1" applyAlignment="1">
      <alignment/>
    </xf>
    <xf numFmtId="166" fontId="1" fillId="0" borderId="26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8" fillId="0" borderId="26" xfId="0" applyNumberFormat="1" applyFont="1" applyFill="1" applyBorder="1" applyAlignment="1">
      <alignment horizontal="left"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1" fillId="0" borderId="27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65" fontId="8" fillId="0" borderId="1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2" borderId="0" xfId="18" applyFont="1" applyFill="1" applyBorder="1" applyAlignment="1">
      <alignment vertical="center"/>
      <protection/>
    </xf>
    <xf numFmtId="0" fontId="2" fillId="2" borderId="0" xfId="18" applyFont="1" applyFill="1" applyBorder="1" applyAlignment="1">
      <alignment horizontal="center" vertical="center"/>
      <protection/>
    </xf>
    <xf numFmtId="2" fontId="22" fillId="0" borderId="0" xfId="18" applyNumberFormat="1" applyFont="1" applyFill="1" applyBorder="1" applyAlignment="1">
      <alignment horizontal="center"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2" fillId="2" borderId="0" xfId="18" applyNumberFormat="1" applyFont="1" applyFill="1" applyBorder="1">
      <alignment/>
      <protection/>
    </xf>
    <xf numFmtId="165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6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22" fillId="0" borderId="28" xfId="18" applyFont="1" applyFill="1" applyBorder="1" applyAlignment="1">
      <alignment horizontal="center" vertical="center" textRotation="90" wrapText="1"/>
      <protection/>
    </xf>
    <xf numFmtId="0" fontId="22" fillId="0" borderId="28" xfId="18" applyFont="1" applyFill="1" applyBorder="1" applyAlignment="1">
      <alignment horizontal="center" vertical="center" textRotation="90"/>
      <protection/>
    </xf>
    <xf numFmtId="4" fontId="1" fillId="2" borderId="28" xfId="0" applyNumberFormat="1" applyFont="1" applyFill="1" applyBorder="1" applyAlignment="1">
      <alignment horizontal="center" vertical="center" wrapText="1"/>
    </xf>
    <xf numFmtId="165" fontId="1" fillId="2" borderId="28" xfId="0" applyNumberFormat="1" applyFont="1" applyFill="1" applyBorder="1" applyAlignment="1">
      <alignment horizontal="center" vertical="center" wrapText="1"/>
    </xf>
    <xf numFmtId="165" fontId="1" fillId="2" borderId="29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textRotation="90"/>
    </xf>
    <xf numFmtId="2" fontId="3" fillId="3" borderId="31" xfId="0" applyNumberFormat="1" applyFont="1" applyFill="1" applyBorder="1" applyAlignment="1">
      <alignment horizontal="center" textRotation="90"/>
    </xf>
    <xf numFmtId="1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43" fontId="1" fillId="0" borderId="24" xfId="0" applyNumberFormat="1" applyFont="1" applyBorder="1" applyAlignment="1">
      <alignment/>
    </xf>
    <xf numFmtId="43" fontId="1" fillId="0" borderId="32" xfId="19" applyNumberFormat="1" applyFont="1" applyFill="1" applyBorder="1" applyAlignment="1">
      <alignment horizontal="center"/>
      <protection/>
    </xf>
    <xf numFmtId="43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3" fontId="1" fillId="0" borderId="12" xfId="19" applyNumberFormat="1" applyFont="1" applyFill="1" applyBorder="1" applyAlignment="1">
      <alignment horizontal="center"/>
      <protection/>
    </xf>
    <xf numFmtId="43" fontId="1" fillId="0" borderId="2" xfId="0" applyNumberFormat="1" applyFont="1" applyBorder="1" applyAlignment="1" applyProtection="1">
      <alignment/>
      <protection locked="0"/>
    </xf>
    <xf numFmtId="43" fontId="1" fillId="0" borderId="33" xfId="0" applyNumberFormat="1" applyFont="1" applyBorder="1" applyAlignment="1" applyProtection="1">
      <alignment/>
      <protection locked="0"/>
    </xf>
    <xf numFmtId="43" fontId="1" fillId="0" borderId="0" xfId="0" applyNumberFormat="1" applyFont="1" applyAlignment="1" applyProtection="1">
      <alignment/>
      <protection locked="0"/>
    </xf>
    <xf numFmtId="43" fontId="3" fillId="0" borderId="0" xfId="0" applyNumberFormat="1" applyFont="1" applyAlignment="1" applyProtection="1">
      <alignment/>
      <protection locked="0"/>
    </xf>
    <xf numFmtId="43" fontId="1" fillId="0" borderId="12" xfId="18" applyNumberFormat="1" applyFont="1" applyFill="1" applyBorder="1" applyAlignment="1">
      <alignment horizontal="center"/>
      <protection/>
    </xf>
    <xf numFmtId="43" fontId="1" fillId="2" borderId="11" xfId="18" applyNumberFormat="1" applyFont="1" applyFill="1" applyBorder="1">
      <alignment/>
      <protection/>
    </xf>
    <xf numFmtId="43" fontId="1" fillId="0" borderId="11" xfId="18" applyNumberFormat="1" applyFont="1" applyFill="1" applyBorder="1" applyAlignment="1">
      <alignment horizontal="center"/>
      <protection/>
    </xf>
    <xf numFmtId="43" fontId="1" fillId="2" borderId="11" xfId="18" applyNumberFormat="1" applyFont="1" applyFill="1" applyBorder="1" applyAlignment="1">
      <alignment horizontal="center"/>
      <protection/>
    </xf>
    <xf numFmtId="43" fontId="1" fillId="0" borderId="2" xfId="0" applyNumberFormat="1" applyFont="1" applyBorder="1" applyAlignment="1" applyProtection="1">
      <alignment/>
      <protection locked="0"/>
    </xf>
    <xf numFmtId="43" fontId="1" fillId="0" borderId="2" xfId="0" applyNumberFormat="1" applyFont="1" applyBorder="1" applyAlignment="1" applyProtection="1">
      <alignment horizontal="center"/>
      <protection locked="0"/>
    </xf>
    <xf numFmtId="43" fontId="1" fillId="0" borderId="10" xfId="17" applyNumberFormat="1" applyFont="1" applyFill="1" applyBorder="1" applyAlignment="1">
      <alignment horizontal="center"/>
      <protection/>
    </xf>
    <xf numFmtId="43" fontId="1" fillId="2" borderId="2" xfId="17" applyNumberFormat="1" applyFont="1" applyFill="1" applyBorder="1" applyAlignment="1">
      <alignment horizontal="right"/>
      <protection/>
    </xf>
    <xf numFmtId="43" fontId="1" fillId="0" borderId="2" xfId="17" applyNumberFormat="1" applyFont="1" applyFill="1" applyBorder="1" applyAlignment="1">
      <alignment horizontal="center"/>
      <protection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 applyProtection="1">
      <alignment horizontal="right"/>
      <protection locked="0"/>
    </xf>
    <xf numFmtId="43" fontId="1" fillId="0" borderId="33" xfId="0" applyNumberFormat="1" applyFont="1" applyBorder="1" applyAlignment="1" applyProtection="1">
      <alignment horizontal="right"/>
      <protection locked="0"/>
    </xf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1" fillId="2" borderId="2" xfId="17" applyNumberFormat="1" applyFont="1" applyFill="1" applyBorder="1" applyAlignment="1">
      <alignment horizontal="center"/>
      <protection/>
    </xf>
    <xf numFmtId="43" fontId="1" fillId="0" borderId="14" xfId="0" applyNumberFormat="1" applyFont="1" applyBorder="1" applyAlignment="1">
      <alignment/>
    </xf>
    <xf numFmtId="43" fontId="1" fillId="0" borderId="34" xfId="0" applyNumberFormat="1" applyFont="1" applyBorder="1" applyAlignment="1">
      <alignment/>
    </xf>
    <xf numFmtId="43" fontId="1" fillId="2" borderId="14" xfId="17" applyNumberFormat="1" applyFont="1" applyFill="1" applyBorder="1" applyAlignment="1">
      <alignment horizontal="right"/>
      <protection/>
    </xf>
    <xf numFmtId="43" fontId="1" fillId="0" borderId="14" xfId="17" applyNumberFormat="1" applyFont="1" applyFill="1" applyBorder="1" applyAlignment="1">
      <alignment horizontal="center"/>
      <protection/>
    </xf>
    <xf numFmtId="43" fontId="1" fillId="0" borderId="14" xfId="0" applyNumberFormat="1" applyFont="1" applyBorder="1" applyAlignment="1" applyProtection="1">
      <alignment/>
      <protection locked="0"/>
    </xf>
    <xf numFmtId="43" fontId="1" fillId="0" borderId="14" xfId="0" applyNumberFormat="1" applyFont="1" applyBorder="1" applyAlignment="1" applyProtection="1">
      <alignment/>
      <protection locked="0"/>
    </xf>
    <xf numFmtId="43" fontId="1" fillId="0" borderId="35" xfId="0" applyNumberFormat="1" applyFont="1" applyBorder="1" applyAlignment="1" applyProtection="1">
      <alignment/>
      <protection locked="0"/>
    </xf>
    <xf numFmtId="43" fontId="1" fillId="0" borderId="18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8" xfId="0" applyNumberFormat="1" applyFont="1" applyBorder="1" applyAlignment="1" applyProtection="1">
      <alignment/>
      <protection locked="0"/>
    </xf>
    <xf numFmtId="43" fontId="1" fillId="0" borderId="36" xfId="0" applyNumberFormat="1" applyFont="1" applyBorder="1" applyAlignment="1">
      <alignment/>
    </xf>
    <xf numFmtId="43" fontId="1" fillId="0" borderId="17" xfId="17" applyNumberFormat="1" applyFont="1" applyFill="1" applyBorder="1" applyAlignment="1">
      <alignment horizontal="center"/>
      <protection/>
    </xf>
    <xf numFmtId="43" fontId="1" fillId="2" borderId="18" xfId="17" applyNumberFormat="1" applyFont="1" applyFill="1" applyBorder="1" applyAlignment="1">
      <alignment horizontal="right"/>
      <protection/>
    </xf>
    <xf numFmtId="43" fontId="1" fillId="0" borderId="18" xfId="17" applyNumberFormat="1" applyFont="1" applyFill="1" applyBorder="1" applyAlignment="1">
      <alignment horizontal="center"/>
      <protection/>
    </xf>
    <xf numFmtId="43" fontId="1" fillId="0" borderId="18" xfId="0" applyNumberFormat="1" applyFont="1" applyBorder="1" applyAlignment="1" applyProtection="1">
      <alignment/>
      <protection locked="0"/>
    </xf>
    <xf numFmtId="43" fontId="1" fillId="0" borderId="37" xfId="0" applyNumberFormat="1" applyFont="1" applyBorder="1" applyAlignment="1" applyProtection="1">
      <alignment/>
      <protection locked="0"/>
    </xf>
    <xf numFmtId="43" fontId="1" fillId="0" borderId="19" xfId="0" applyNumberFormat="1" applyFont="1" applyBorder="1" applyAlignment="1" applyProtection="1">
      <alignment/>
      <protection locked="0"/>
    </xf>
    <xf numFmtId="43" fontId="3" fillId="0" borderId="19" xfId="0" applyNumberFormat="1" applyFont="1" applyBorder="1" applyAlignment="1" applyProtection="1">
      <alignment/>
      <protection locked="0"/>
    </xf>
    <xf numFmtId="165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 applyProtection="1">
      <alignment/>
      <protection locked="0"/>
    </xf>
    <xf numFmtId="43" fontId="1" fillId="0" borderId="0" xfId="17" applyNumberFormat="1" applyFont="1" applyFill="1" applyBorder="1" applyAlignment="1">
      <alignment horizontal="center"/>
      <protection/>
    </xf>
    <xf numFmtId="43" fontId="1" fillId="2" borderId="0" xfId="17" applyNumberFormat="1" applyFont="1" applyFill="1" applyBorder="1" applyAlignment="1">
      <alignment horizontal="right"/>
      <protection/>
    </xf>
    <xf numFmtId="43" fontId="1" fillId="0" borderId="0" xfId="0" applyNumberFormat="1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41" fontId="1" fillId="0" borderId="2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38" xfId="0" applyNumberFormat="1" applyFont="1" applyBorder="1" applyAlignment="1">
      <alignment/>
    </xf>
    <xf numFmtId="43" fontId="1" fillId="0" borderId="12" xfId="17" applyNumberFormat="1" applyFont="1" applyFill="1" applyBorder="1" applyAlignment="1">
      <alignment horizontal="center"/>
      <protection/>
    </xf>
    <xf numFmtId="43" fontId="1" fillId="2" borderId="11" xfId="17" applyNumberFormat="1" applyFont="1" applyFill="1" applyBorder="1" applyAlignment="1">
      <alignment horizontal="right"/>
      <protection/>
    </xf>
    <xf numFmtId="43" fontId="1" fillId="0" borderId="11" xfId="17" applyNumberFormat="1" applyFont="1" applyFill="1" applyBorder="1" applyAlignment="1">
      <alignment horizontal="center"/>
      <protection/>
    </xf>
    <xf numFmtId="43" fontId="1" fillId="2" borderId="11" xfId="17" applyNumberFormat="1" applyFont="1" applyFill="1" applyBorder="1" applyAlignment="1">
      <alignment horizontal="center"/>
      <protection/>
    </xf>
    <xf numFmtId="43" fontId="1" fillId="0" borderId="11" xfId="0" applyNumberFormat="1" applyFont="1" applyBorder="1" applyAlignment="1" applyProtection="1">
      <alignment/>
      <protection locked="0"/>
    </xf>
    <xf numFmtId="43" fontId="1" fillId="0" borderId="39" xfId="0" applyNumberFormat="1" applyFont="1" applyBorder="1" applyAlignment="1" applyProtection="1">
      <alignment/>
      <protection locked="0"/>
    </xf>
    <xf numFmtId="43" fontId="1" fillId="0" borderId="35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43" fontId="1" fillId="0" borderId="15" xfId="17" applyNumberFormat="1" applyFont="1" applyFill="1" applyBorder="1" applyAlignment="1">
      <alignment horizontal="center"/>
      <protection/>
    </xf>
    <xf numFmtId="43" fontId="3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7" fillId="0" borderId="2" xfId="0" applyNumberFormat="1" applyFont="1" applyBorder="1" applyAlignment="1">
      <alignment/>
    </xf>
    <xf numFmtId="43" fontId="7" fillId="0" borderId="10" xfId="17" applyNumberFormat="1" applyFont="1" applyFill="1" applyBorder="1" applyAlignment="1">
      <alignment horizontal="center"/>
      <protection/>
    </xf>
    <xf numFmtId="41" fontId="1" fillId="0" borderId="2" xfId="17" applyNumberFormat="1" applyFont="1" applyFill="1" applyBorder="1" applyAlignment="1">
      <alignment horizontal="center"/>
      <protection/>
    </xf>
    <xf numFmtId="41" fontId="1" fillId="2" borderId="2" xfId="17" applyNumberFormat="1" applyFont="1" applyFill="1" applyBorder="1" applyAlignment="1">
      <alignment horizontal="right"/>
      <protection/>
    </xf>
    <xf numFmtId="41" fontId="1" fillId="0" borderId="2" xfId="0" applyNumberFormat="1" applyFont="1" applyBorder="1" applyAlignment="1" applyProtection="1">
      <alignment/>
      <protection locked="0"/>
    </xf>
    <xf numFmtId="0" fontId="7" fillId="2" borderId="40" xfId="18" applyFont="1" applyFill="1" applyBorder="1" applyAlignment="1">
      <alignment horizontal="center"/>
      <protection/>
    </xf>
    <xf numFmtId="43" fontId="7" fillId="0" borderId="11" xfId="0" applyNumberFormat="1" applyFont="1" applyBorder="1" applyAlignment="1">
      <alignment/>
    </xf>
    <xf numFmtId="43" fontId="7" fillId="0" borderId="22" xfId="17" applyNumberFormat="1" applyFont="1" applyFill="1" applyBorder="1" applyAlignment="1">
      <alignment horizontal="center"/>
      <protection/>
    </xf>
    <xf numFmtId="0" fontId="7" fillId="2" borderId="13" xfId="18" applyFont="1" applyFill="1" applyBorder="1" applyAlignment="1">
      <alignment horizontal="center"/>
      <protection/>
    </xf>
    <xf numFmtId="3" fontId="3" fillId="0" borderId="2" xfId="0" applyNumberFormat="1" applyFont="1" applyBorder="1" applyAlignment="1">
      <alignment/>
    </xf>
    <xf numFmtId="0" fontId="1" fillId="2" borderId="13" xfId="18" applyFont="1" applyFill="1" applyBorder="1" applyAlignment="1">
      <alignment horizontal="center"/>
      <protection/>
    </xf>
    <xf numFmtId="165" fontId="8" fillId="0" borderId="2" xfId="0" applyNumberFormat="1" applyFont="1" applyBorder="1" applyAlignment="1">
      <alignment/>
    </xf>
    <xf numFmtId="166" fontId="1" fillId="0" borderId="13" xfId="0" applyNumberFormat="1" applyFont="1" applyBorder="1" applyAlignment="1" applyProtection="1">
      <alignment horizontal="center"/>
      <protection locked="0"/>
    </xf>
    <xf numFmtId="43" fontId="1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7" fillId="2" borderId="18" xfId="18" applyFont="1" applyFill="1" applyBorder="1" applyAlignment="1">
      <alignment/>
      <protection/>
    </xf>
    <xf numFmtId="0" fontId="1" fillId="0" borderId="18" xfId="0" applyNumberFormat="1" applyFont="1" applyBorder="1" applyAlignment="1" applyProtection="1">
      <alignment horizontal="center"/>
      <protection locked="0"/>
    </xf>
    <xf numFmtId="166" fontId="1" fillId="0" borderId="41" xfId="0" applyNumberFormat="1" applyFont="1" applyBorder="1" applyAlignment="1" applyProtection="1">
      <alignment horizontal="center"/>
      <protection locked="0"/>
    </xf>
    <xf numFmtId="41" fontId="3" fillId="0" borderId="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165" fontId="8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/>
    </xf>
    <xf numFmtId="43" fontId="1" fillId="2" borderId="2" xfId="17" applyNumberFormat="1" applyFont="1" applyFill="1" applyBorder="1">
      <alignment/>
      <protection/>
    </xf>
    <xf numFmtId="43" fontId="1" fillId="0" borderId="21" xfId="0" applyNumberFormat="1" applyFont="1" applyBorder="1" applyAlignment="1" applyProtection="1">
      <alignment/>
      <protection locked="0"/>
    </xf>
    <xf numFmtId="43" fontId="3" fillId="0" borderId="21" xfId="0" applyNumberFormat="1" applyFont="1" applyBorder="1" applyAlignment="1" applyProtection="1">
      <alignment/>
      <protection locked="0"/>
    </xf>
    <xf numFmtId="165" fontId="3" fillId="0" borderId="21" xfId="0" applyNumberFormat="1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167" fontId="1" fillId="0" borderId="1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3" fontId="7" fillId="0" borderId="15" xfId="17" applyNumberFormat="1" applyFont="1" applyFill="1" applyBorder="1" applyAlignment="1">
      <alignment horizontal="center"/>
      <protection/>
    </xf>
    <xf numFmtId="43" fontId="7" fillId="2" borderId="2" xfId="17" applyNumberFormat="1" applyFont="1" applyFill="1" applyBorder="1" applyAlignment="1">
      <alignment horizontal="right"/>
      <protection/>
    </xf>
    <xf numFmtId="43" fontId="7" fillId="0" borderId="2" xfId="17" applyNumberFormat="1" applyFont="1" applyFill="1" applyBorder="1" applyAlignment="1">
      <alignment horizontal="center"/>
      <protection/>
    </xf>
    <xf numFmtId="43" fontId="7" fillId="0" borderId="2" xfId="0" applyNumberFormat="1" applyFont="1" applyBorder="1" applyAlignment="1" applyProtection="1">
      <alignment/>
      <protection locked="0"/>
    </xf>
    <xf numFmtId="41" fontId="1" fillId="0" borderId="24" xfId="0" applyNumberFormat="1" applyFont="1" applyBorder="1" applyAlignment="1">
      <alignment horizontal="center"/>
    </xf>
    <xf numFmtId="43" fontId="1" fillId="0" borderId="21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3" fontId="7" fillId="2" borderId="11" xfId="17" applyNumberFormat="1" applyFont="1" applyFill="1" applyBorder="1" applyAlignment="1">
      <alignment horizontal="right"/>
      <protection/>
    </xf>
    <xf numFmtId="43" fontId="7" fillId="0" borderId="11" xfId="17" applyNumberFormat="1" applyFont="1" applyFill="1" applyBorder="1" applyAlignment="1">
      <alignment horizontal="center"/>
      <protection/>
    </xf>
    <xf numFmtId="43" fontId="7" fillId="0" borderId="11" xfId="0" applyNumberFormat="1" applyFont="1" applyBorder="1" applyAlignment="1" applyProtection="1">
      <alignment/>
      <protection locked="0"/>
    </xf>
    <xf numFmtId="0" fontId="7" fillId="2" borderId="14" xfId="18" applyFont="1" applyFill="1" applyBorder="1" applyAlignment="1">
      <alignment/>
      <protection/>
    </xf>
    <xf numFmtId="0" fontId="1" fillId="0" borderId="14" xfId="0" applyNumberFormat="1" applyFont="1" applyBorder="1" applyAlignment="1" applyProtection="1">
      <alignment horizontal="center"/>
      <protection locked="0"/>
    </xf>
    <xf numFmtId="166" fontId="1" fillId="0" borderId="42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5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43" fontId="1" fillId="0" borderId="10" xfId="0" applyNumberFormat="1" applyFont="1" applyBorder="1" applyAlignment="1" applyProtection="1">
      <alignment/>
      <protection locked="0"/>
    </xf>
    <xf numFmtId="165" fontId="1" fillId="0" borderId="10" xfId="17" applyNumberFormat="1" applyFont="1" applyFill="1" applyBorder="1" applyAlignment="1">
      <alignment horizontal="center"/>
      <protection/>
    </xf>
    <xf numFmtId="0" fontId="1" fillId="2" borderId="43" xfId="18" applyFont="1" applyFill="1" applyBorder="1" applyAlignment="1">
      <alignment/>
      <protection/>
    </xf>
    <xf numFmtId="0" fontId="1" fillId="2" borderId="22" xfId="18" applyFont="1" applyFill="1" applyBorder="1" applyAlignment="1">
      <alignment horizontal="center"/>
      <protection/>
    </xf>
    <xf numFmtId="43" fontId="1" fillId="0" borderId="40" xfId="0" applyNumberFormat="1" applyFont="1" applyBorder="1" applyAlignment="1">
      <alignment/>
    </xf>
    <xf numFmtId="43" fontId="1" fillId="0" borderId="22" xfId="17" applyNumberFormat="1" applyFont="1" applyFill="1" applyBorder="1" applyAlignment="1">
      <alignment horizontal="center"/>
      <protection/>
    </xf>
    <xf numFmtId="43" fontId="1" fillId="0" borderId="40" xfId="0" applyNumberFormat="1" applyFont="1" applyBorder="1" applyAlignment="1" applyProtection="1">
      <alignment/>
      <protection locked="0"/>
    </xf>
    <xf numFmtId="43" fontId="1" fillId="0" borderId="40" xfId="17" applyNumberFormat="1" applyFont="1" applyFill="1" applyBorder="1" applyAlignment="1">
      <alignment horizontal="center"/>
      <protection/>
    </xf>
    <xf numFmtId="43" fontId="1" fillId="0" borderId="40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3" fontId="1" fillId="0" borderId="19" xfId="0" applyNumberFormat="1" applyFont="1" applyBorder="1" applyAlignment="1">
      <alignment/>
    </xf>
    <xf numFmtId="43" fontId="1" fillId="0" borderId="44" xfId="19" applyNumberFormat="1" applyFont="1" applyFill="1" applyBorder="1" applyAlignment="1">
      <alignment horizontal="center"/>
      <protection/>
    </xf>
    <xf numFmtId="43" fontId="3" fillId="0" borderId="2" xfId="0" applyNumberFormat="1" applyFont="1" applyBorder="1" applyAlignment="1" applyProtection="1">
      <alignment/>
      <protection locked="0"/>
    </xf>
    <xf numFmtId="43" fontId="3" fillId="0" borderId="19" xfId="0" applyNumberFormat="1" applyFont="1" applyBorder="1" applyAlignment="1">
      <alignment/>
    </xf>
    <xf numFmtId="3" fontId="1" fillId="2" borderId="2" xfId="0" applyNumberFormat="1" applyFont="1" applyFill="1" applyBorder="1" applyAlignment="1">
      <alignment horizontal="center" vertical="center" wrapText="1"/>
    </xf>
    <xf numFmtId="0" fontId="22" fillId="0" borderId="2" xfId="18" applyFont="1" applyFill="1" applyBorder="1" applyAlignment="1">
      <alignment horizontal="center" vertical="center" textRotation="90" wrapText="1"/>
      <protection/>
    </xf>
    <xf numFmtId="0" fontId="22" fillId="0" borderId="2" xfId="18" applyFont="1" applyFill="1" applyBorder="1" applyAlignment="1">
      <alignment horizontal="center" vertical="center" textRotation="90"/>
      <protection/>
    </xf>
    <xf numFmtId="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Border="1" applyAlignment="1">
      <alignment/>
    </xf>
    <xf numFmtId="2" fontId="1" fillId="0" borderId="32" xfId="19" applyNumberFormat="1" applyFont="1" applyFill="1" applyBorder="1" applyAlignment="1">
      <alignment horizontal="center"/>
      <protection/>
    </xf>
    <xf numFmtId="2" fontId="1" fillId="0" borderId="12" xfId="19" applyNumberFormat="1" applyFont="1" applyFill="1" applyBorder="1" applyAlignment="1">
      <alignment horizontal="center"/>
      <protection/>
    </xf>
    <xf numFmtId="165" fontId="1" fillId="0" borderId="33" xfId="0" applyNumberFormat="1" applyFont="1" applyBorder="1" applyAlignment="1" applyProtection="1">
      <alignment/>
      <protection locked="0"/>
    </xf>
    <xf numFmtId="2" fontId="1" fillId="0" borderId="12" xfId="18" applyNumberFormat="1" applyFont="1" applyFill="1" applyBorder="1" applyAlignment="1">
      <alignment horizontal="center"/>
      <protection/>
    </xf>
    <xf numFmtId="2" fontId="1" fillId="2" borderId="11" xfId="18" applyNumberFormat="1" applyFont="1" applyFill="1" applyBorder="1">
      <alignment/>
      <protection/>
    </xf>
    <xf numFmtId="2" fontId="1" fillId="0" borderId="11" xfId="18" applyNumberFormat="1" applyFont="1" applyFill="1" applyBorder="1" applyAlignment="1">
      <alignment horizontal="center"/>
      <protection/>
    </xf>
    <xf numFmtId="165" fontId="1" fillId="2" borderId="11" xfId="18" applyNumberFormat="1" applyFont="1" applyFill="1" applyBorder="1" applyAlignment="1">
      <alignment horizontal="center"/>
      <protection/>
    </xf>
    <xf numFmtId="165" fontId="1" fillId="0" borderId="2" xfId="0" applyNumberFormat="1" applyFont="1" applyBorder="1" applyAlignment="1" applyProtection="1">
      <alignment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2" fontId="1" fillId="0" borderId="10" xfId="17" applyNumberFormat="1" applyFont="1" applyFill="1" applyBorder="1" applyAlignment="1">
      <alignment horizontal="center"/>
      <protection/>
    </xf>
    <xf numFmtId="165" fontId="1" fillId="2" borderId="2" xfId="17" applyNumberFormat="1" applyFont="1" applyFill="1" applyBorder="1" applyAlignment="1">
      <alignment horizontal="right"/>
      <protection/>
    </xf>
    <xf numFmtId="165" fontId="1" fillId="0" borderId="2" xfId="17" applyNumberFormat="1" applyFont="1" applyFill="1" applyBorder="1" applyAlignment="1">
      <alignment horizontal="center"/>
      <protection/>
    </xf>
    <xf numFmtId="165" fontId="1" fillId="0" borderId="2" xfId="0" applyNumberFormat="1" applyFont="1" applyBorder="1" applyAlignment="1" applyProtection="1">
      <alignment horizontal="right"/>
      <protection locked="0"/>
    </xf>
    <xf numFmtId="165" fontId="1" fillId="0" borderId="2" xfId="0" applyNumberFormat="1" applyFont="1" applyBorder="1" applyAlignment="1">
      <alignment horizontal="right"/>
    </xf>
    <xf numFmtId="165" fontId="1" fillId="0" borderId="33" xfId="0" applyNumberFormat="1" applyFont="1" applyBorder="1" applyAlignment="1" applyProtection="1">
      <alignment horizontal="right"/>
      <protection locked="0"/>
    </xf>
    <xf numFmtId="165" fontId="1" fillId="2" borderId="2" xfId="17" applyNumberFormat="1" applyFont="1" applyFill="1" applyBorder="1">
      <alignment/>
      <protection/>
    </xf>
    <xf numFmtId="165" fontId="1" fillId="2" borderId="2" xfId="17" applyNumberFormat="1" applyFont="1" applyFill="1" applyBorder="1" applyAlignment="1">
      <alignment horizontal="center"/>
      <protection/>
    </xf>
    <xf numFmtId="165" fontId="1" fillId="0" borderId="15" xfId="17" applyNumberFormat="1" applyFont="1" applyFill="1" applyBorder="1" applyAlignment="1">
      <alignment horizontal="center"/>
      <protection/>
    </xf>
    <xf numFmtId="165" fontId="1" fillId="2" borderId="14" xfId="17" applyNumberFormat="1" applyFont="1" applyFill="1" applyBorder="1" applyAlignment="1">
      <alignment horizontal="right"/>
      <protection/>
    </xf>
    <xf numFmtId="165" fontId="1" fillId="0" borderId="14" xfId="17" applyNumberFormat="1" applyFont="1" applyFill="1" applyBorder="1" applyAlignment="1">
      <alignment horizontal="center"/>
      <protection/>
    </xf>
    <xf numFmtId="165" fontId="1" fillId="0" borderId="14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/>
      <protection locked="0"/>
    </xf>
    <xf numFmtId="165" fontId="1" fillId="0" borderId="35" xfId="0" applyNumberFormat="1" applyFont="1" applyBorder="1" applyAlignment="1" applyProtection="1">
      <alignment/>
      <protection locked="0"/>
    </xf>
    <xf numFmtId="165" fontId="1" fillId="0" borderId="0" xfId="17" applyNumberFormat="1" applyFont="1" applyFill="1" applyBorder="1" applyAlignment="1">
      <alignment horizontal="center"/>
      <protection/>
    </xf>
    <xf numFmtId="165" fontId="1" fillId="2" borderId="0" xfId="17" applyNumberFormat="1" applyFont="1" applyFill="1" applyBorder="1" applyAlignment="1">
      <alignment horizontal="right"/>
      <protection/>
    </xf>
    <xf numFmtId="165" fontId="1" fillId="0" borderId="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>
      <alignment horizontal="center"/>
    </xf>
    <xf numFmtId="165" fontId="1" fillId="0" borderId="12" xfId="17" applyNumberFormat="1" applyFont="1" applyFill="1" applyBorder="1" applyAlignment="1">
      <alignment horizontal="center"/>
      <protection/>
    </xf>
    <xf numFmtId="165" fontId="1" fillId="2" borderId="11" xfId="17" applyNumberFormat="1" applyFont="1" applyFill="1" applyBorder="1" applyAlignment="1">
      <alignment horizontal="right"/>
      <protection/>
    </xf>
    <xf numFmtId="165" fontId="1" fillId="0" borderId="11" xfId="17" applyNumberFormat="1" applyFont="1" applyFill="1" applyBorder="1" applyAlignment="1">
      <alignment horizontal="center"/>
      <protection/>
    </xf>
    <xf numFmtId="165" fontId="1" fillId="2" borderId="11" xfId="17" applyNumberFormat="1" applyFont="1" applyFill="1" applyBorder="1" applyAlignment="1">
      <alignment horizontal="center"/>
      <protection/>
    </xf>
    <xf numFmtId="165" fontId="1" fillId="0" borderId="11" xfId="0" applyNumberFormat="1" applyFont="1" applyBorder="1" applyAlignment="1" applyProtection="1">
      <alignment/>
      <protection locked="0"/>
    </xf>
    <xf numFmtId="165" fontId="1" fillId="0" borderId="39" xfId="0" applyNumberFormat="1" applyFont="1" applyBorder="1" applyAlignment="1" applyProtection="1">
      <alignment/>
      <protection locked="0"/>
    </xf>
    <xf numFmtId="165" fontId="1" fillId="0" borderId="17" xfId="17" applyNumberFormat="1" applyFont="1" applyFill="1" applyBorder="1" applyAlignment="1">
      <alignment horizontal="center"/>
      <protection/>
    </xf>
    <xf numFmtId="165" fontId="1" fillId="2" borderId="18" xfId="17" applyNumberFormat="1" applyFont="1" applyFill="1" applyBorder="1" applyAlignment="1">
      <alignment horizontal="right"/>
      <protection/>
    </xf>
    <xf numFmtId="165" fontId="1" fillId="0" borderId="18" xfId="17" applyNumberFormat="1" applyFont="1" applyFill="1" applyBorder="1" applyAlignment="1">
      <alignment horizontal="center"/>
      <protection/>
    </xf>
    <xf numFmtId="165" fontId="1" fillId="0" borderId="18" xfId="0" applyNumberFormat="1" applyFont="1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4" fontId="1" fillId="0" borderId="33" xfId="0" applyNumberFormat="1" applyFont="1" applyBorder="1" applyAlignment="1" applyProtection="1">
      <alignment/>
      <protection locked="0"/>
    </xf>
    <xf numFmtId="165" fontId="1" fillId="0" borderId="35" xfId="0" applyNumberFormat="1" applyFont="1" applyBorder="1" applyAlignment="1">
      <alignment/>
    </xf>
    <xf numFmtId="4" fontId="1" fillId="0" borderId="2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22" xfId="17" applyNumberFormat="1" applyFont="1" applyFill="1" applyBorder="1" applyAlignment="1">
      <alignment horizontal="center"/>
      <protection/>
    </xf>
    <xf numFmtId="165" fontId="1" fillId="0" borderId="11" xfId="0" applyNumberFormat="1" applyFont="1" applyBorder="1" applyAlignment="1">
      <alignment/>
    </xf>
    <xf numFmtId="165" fontId="1" fillId="0" borderId="18" xfId="0" applyNumberFormat="1" applyFont="1" applyBorder="1" applyAlignment="1" applyProtection="1">
      <alignment/>
      <protection locked="0"/>
    </xf>
    <xf numFmtId="165" fontId="1" fillId="0" borderId="37" xfId="0" applyNumberFormat="1" applyFont="1" applyBorder="1" applyAlignment="1" applyProtection="1">
      <alignment/>
      <protection locked="0"/>
    </xf>
    <xf numFmtId="165" fontId="1" fillId="0" borderId="40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2" xfId="0" applyNumberFormat="1" applyFont="1" applyBorder="1" applyAlignment="1">
      <alignment horizontal="center"/>
    </xf>
    <xf numFmtId="165" fontId="1" fillId="0" borderId="40" xfId="0" applyNumberFormat="1" applyFont="1" applyBorder="1" applyAlignment="1" applyProtection="1">
      <alignment/>
      <protection locked="0"/>
    </xf>
    <xf numFmtId="165" fontId="1" fillId="0" borderId="40" xfId="17" applyNumberFormat="1" applyFont="1" applyFill="1" applyBorder="1" applyAlignment="1">
      <alignment horizontal="center"/>
      <protection/>
    </xf>
    <xf numFmtId="1" fontId="1" fillId="0" borderId="1" xfId="0" applyNumberFormat="1" applyFont="1" applyFill="1" applyBorder="1" applyAlignment="1">
      <alignment/>
    </xf>
    <xf numFmtId="2" fontId="1" fillId="0" borderId="44" xfId="19" applyNumberFormat="1" applyFont="1" applyFill="1" applyBorder="1" applyAlignment="1">
      <alignment horizontal="center"/>
      <protection/>
    </xf>
    <xf numFmtId="165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65" fontId="1" fillId="0" borderId="11" xfId="0" applyNumberFormat="1" applyFont="1" applyBorder="1" applyAlignment="1" applyProtection="1">
      <alignment/>
      <protection locked="0"/>
    </xf>
  </cellXfs>
  <cellStyles count="9">
    <cellStyle name="Normal" xfId="0"/>
    <cellStyle name="Currency" xfId="15"/>
    <cellStyle name="Currency [0]" xfId="16"/>
    <cellStyle name="Обычный_Финансирование (2)_1" xfId="17"/>
    <cellStyle name="Обычный_ЦБ 1 (2)" xfId="18"/>
    <cellStyle name="Обычный_ЦБ_5_Н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_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 по мережі"/>
      <sheetName val="vce"/>
      <sheetName val="116"/>
      <sheetName val="010116"/>
      <sheetName val="091103"/>
      <sheetName val="091104"/>
      <sheetName val="091106"/>
      <sheetName val="091107"/>
      <sheetName val="091108"/>
      <sheetName val="110502"/>
      <sheetName val="180109"/>
      <sheetName val="180410"/>
      <sheetName val="180404"/>
      <sheetName val="250344"/>
      <sheetName val="250404 чл.вн"/>
      <sheetName val="09_отд"/>
      <sheetName val="091101"/>
      <sheetName val="091102"/>
      <sheetName val="250203"/>
      <sheetName val="Звед.пусто"/>
      <sheetName val="25_все"/>
      <sheetName val="250404"/>
      <sheetName val="250905"/>
      <sheetName val="250908"/>
      <sheetName val="250913"/>
      <sheetName val="170603"/>
    </sheetNames>
    <sheetDataSet>
      <sheetData sheetId="3">
        <row r="21">
          <cell r="D21">
            <v>26186500</v>
          </cell>
          <cell r="E21">
            <v>26186500</v>
          </cell>
          <cell r="F21">
            <v>0</v>
          </cell>
          <cell r="G21">
            <v>0</v>
          </cell>
          <cell r="H21">
            <v>0</v>
          </cell>
          <cell r="I21">
            <v>25460807.13</v>
          </cell>
          <cell r="J21">
            <v>25460807.13</v>
          </cell>
          <cell r="K21">
            <v>25061490.11</v>
          </cell>
          <cell r="L21">
            <v>0</v>
          </cell>
        </row>
        <row r="22">
          <cell r="D22">
            <v>26186500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25460807.13</v>
          </cell>
          <cell r="J22">
            <v>25460807.13</v>
          </cell>
          <cell r="K22">
            <v>25061490.11</v>
          </cell>
          <cell r="L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16921150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16916526.25</v>
          </cell>
          <cell r="J23">
            <v>16916526.25</v>
          </cell>
          <cell r="K23">
            <v>16916526.25</v>
          </cell>
          <cell r="L23">
            <v>0</v>
          </cell>
        </row>
        <row r="24">
          <cell r="D24">
            <v>13858600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13856344.12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13858600</v>
          </cell>
          <cell r="E25">
            <v>13858600</v>
          </cell>
          <cell r="H25">
            <v>0</v>
          </cell>
          <cell r="I25">
            <v>13856344.12</v>
          </cell>
          <cell r="J25">
            <v>13856344.12</v>
          </cell>
          <cell r="K25">
            <v>13856344.12</v>
          </cell>
          <cell r="L25">
            <v>0</v>
          </cell>
        </row>
        <row r="26">
          <cell r="D26">
            <v>13858600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13856344.12</v>
          </cell>
          <cell r="J26">
            <v>13856344.12</v>
          </cell>
          <cell r="K26">
            <v>13856344.12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3062550</v>
          </cell>
          <cell r="E28">
            <v>3062550</v>
          </cell>
          <cell r="F28">
            <v>3062550</v>
          </cell>
          <cell r="G28">
            <v>0</v>
          </cell>
          <cell r="H28">
            <v>0</v>
          </cell>
          <cell r="I28">
            <v>3060182.13</v>
          </cell>
          <cell r="J28">
            <v>3060182.13</v>
          </cell>
          <cell r="K28">
            <v>3060182.13</v>
          </cell>
          <cell r="L28">
            <v>0</v>
          </cell>
        </row>
        <row r="29">
          <cell r="D29">
            <v>9043150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8339231.81</v>
          </cell>
          <cell r="J29">
            <v>8339231.81</v>
          </cell>
          <cell r="K29">
            <v>7939914.79</v>
          </cell>
          <cell r="L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D30">
            <v>2271700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2099059.84</v>
          </cell>
          <cell r="J30">
            <v>2099059.84</v>
          </cell>
          <cell r="K30">
            <v>1699742.82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4938977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4508474.7</v>
          </cell>
          <cell r="J33">
            <v>4508474.7</v>
          </cell>
          <cell r="K33">
            <v>4508474.7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95000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78441.47</v>
          </cell>
          <cell r="J35">
            <v>78441.47</v>
          </cell>
          <cell r="K35">
            <v>78441.47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1729473</v>
          </cell>
          <cell r="E37">
            <v>1729473</v>
          </cell>
          <cell r="F37">
            <v>1729473</v>
          </cell>
          <cell r="G37">
            <v>0</v>
          </cell>
          <cell r="H37">
            <v>0</v>
          </cell>
          <cell r="I37">
            <v>1652658.8</v>
          </cell>
          <cell r="J37">
            <v>1652658.8</v>
          </cell>
          <cell r="K37">
            <v>1652658.8</v>
          </cell>
          <cell r="L37">
            <v>0</v>
          </cell>
        </row>
        <row r="38">
          <cell r="D38">
            <v>143953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104080.98</v>
          </cell>
          <cell r="J38">
            <v>104080.98</v>
          </cell>
          <cell r="K38">
            <v>104080.98</v>
          </cell>
          <cell r="L38">
            <v>0</v>
          </cell>
        </row>
        <row r="39">
          <cell r="D39">
            <v>62460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61624.24</v>
          </cell>
          <cell r="J39">
            <v>61624.24</v>
          </cell>
          <cell r="K39">
            <v>61624.24</v>
          </cell>
          <cell r="L39">
            <v>0</v>
          </cell>
        </row>
        <row r="40">
          <cell r="D40">
            <v>668220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668165.55</v>
          </cell>
          <cell r="J40">
            <v>668165.55</v>
          </cell>
          <cell r="K40">
            <v>668165.55</v>
          </cell>
          <cell r="L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854840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818788.03</v>
          </cell>
          <cell r="J41">
            <v>818788.03</v>
          </cell>
          <cell r="K41">
            <v>818788.03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</row>
        <row r="47">
          <cell r="D47">
            <v>8000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597</v>
          </cell>
          <cell r="J47">
            <v>597</v>
          </cell>
          <cell r="K47">
            <v>597</v>
          </cell>
          <cell r="L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</row>
        <row r="49">
          <cell r="D49">
            <v>8000</v>
          </cell>
          <cell r="E49">
            <v>8000</v>
          </cell>
          <cell r="F49">
            <v>8000</v>
          </cell>
          <cell r="G49">
            <v>0</v>
          </cell>
          <cell r="H49">
            <v>0</v>
          </cell>
          <cell r="I49">
            <v>597</v>
          </cell>
          <cell r="J49">
            <v>597</v>
          </cell>
          <cell r="K49">
            <v>597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222200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205049.07</v>
          </cell>
          <cell r="J61">
            <v>205049.07</v>
          </cell>
          <cell r="K61">
            <v>205049.07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7527877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4">
        <row r="21">
          <cell r="D21">
            <v>844530</v>
          </cell>
          <cell r="E21">
            <v>844530</v>
          </cell>
          <cell r="F21">
            <v>0</v>
          </cell>
          <cell r="G21">
            <v>-426245.4</v>
          </cell>
          <cell r="H21">
            <v>0</v>
          </cell>
          <cell r="I21">
            <v>844528.4</v>
          </cell>
          <cell r="J21">
            <v>844528.4</v>
          </cell>
          <cell r="K21">
            <v>844528.4</v>
          </cell>
          <cell r="L21">
            <v>0</v>
          </cell>
        </row>
        <row r="22">
          <cell r="D22">
            <v>844530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844528.4</v>
          </cell>
          <cell r="J22">
            <v>844528.4</v>
          </cell>
          <cell r="K22">
            <v>844528.4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844530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844528.4</v>
          </cell>
          <cell r="J29">
            <v>844528.4</v>
          </cell>
          <cell r="K29">
            <v>844528.4</v>
          </cell>
          <cell r="L29">
            <v>0</v>
          </cell>
        </row>
        <row r="30">
          <cell r="D30">
            <v>14397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14396.4</v>
          </cell>
          <cell r="J30">
            <v>14396.4</v>
          </cell>
          <cell r="K30">
            <v>14396.4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411850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411850</v>
          </cell>
          <cell r="J33">
            <v>411850</v>
          </cell>
          <cell r="K33">
            <v>411850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418283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418282</v>
          </cell>
          <cell r="J47">
            <v>418282</v>
          </cell>
          <cell r="K47">
            <v>418282</v>
          </cell>
          <cell r="L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418283</v>
          </cell>
          <cell r="E49">
            <v>418283</v>
          </cell>
          <cell r="F49">
            <v>418283</v>
          </cell>
          <cell r="G49">
            <v>0</v>
          </cell>
          <cell r="H49">
            <v>0</v>
          </cell>
          <cell r="I49">
            <v>418282</v>
          </cell>
          <cell r="J49">
            <v>418282</v>
          </cell>
          <cell r="K49">
            <v>418282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426247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5">
        <row r="21">
          <cell r="D21">
            <v>33600</v>
          </cell>
          <cell r="E21">
            <v>33600</v>
          </cell>
          <cell r="F21">
            <v>0</v>
          </cell>
          <cell r="G21">
            <v>-6932.720000000001</v>
          </cell>
          <cell r="H21">
            <v>0</v>
          </cell>
          <cell r="I21">
            <v>33532.72</v>
          </cell>
          <cell r="J21">
            <v>33532.72</v>
          </cell>
          <cell r="K21">
            <v>33532.72</v>
          </cell>
          <cell r="L21">
            <v>0</v>
          </cell>
        </row>
        <row r="22">
          <cell r="D22">
            <v>33600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33532.72</v>
          </cell>
          <cell r="J22">
            <v>33532.72</v>
          </cell>
          <cell r="K22">
            <v>33532.72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33600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33532.72</v>
          </cell>
          <cell r="J29">
            <v>33532.72</v>
          </cell>
          <cell r="K29">
            <v>33532.72</v>
          </cell>
          <cell r="L29">
            <v>0</v>
          </cell>
        </row>
        <row r="30">
          <cell r="D30">
            <v>7000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7000</v>
          </cell>
          <cell r="J30">
            <v>7000</v>
          </cell>
          <cell r="K30">
            <v>7000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26600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26532.72</v>
          </cell>
          <cell r="J47">
            <v>26532.72</v>
          </cell>
          <cell r="K47">
            <v>26532.72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26600</v>
          </cell>
          <cell r="E49">
            <v>26600</v>
          </cell>
          <cell r="F49">
            <v>26600</v>
          </cell>
          <cell r="G49">
            <v>0</v>
          </cell>
          <cell r="H49">
            <v>0</v>
          </cell>
          <cell r="I49">
            <v>26532.72</v>
          </cell>
          <cell r="J49">
            <v>26532.72</v>
          </cell>
          <cell r="K49">
            <v>26532.72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7000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6">
        <row r="21">
          <cell r="D21">
            <v>164000</v>
          </cell>
          <cell r="E21">
            <v>164000</v>
          </cell>
          <cell r="F21">
            <v>0</v>
          </cell>
          <cell r="G21">
            <v>0</v>
          </cell>
          <cell r="H21">
            <v>0</v>
          </cell>
          <cell r="I21">
            <v>163610</v>
          </cell>
          <cell r="J21">
            <v>163610</v>
          </cell>
          <cell r="K21">
            <v>163610</v>
          </cell>
          <cell r="L21">
            <v>0</v>
          </cell>
        </row>
        <row r="22">
          <cell r="D22">
            <v>164000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163610</v>
          </cell>
          <cell r="J22">
            <v>163610</v>
          </cell>
          <cell r="K22">
            <v>163610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328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328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163672</v>
          </cell>
          <cell r="E57">
            <v>163672</v>
          </cell>
          <cell r="F57">
            <v>163672</v>
          </cell>
          <cell r="G57">
            <v>0</v>
          </cell>
          <cell r="H57">
            <v>0</v>
          </cell>
          <cell r="I57">
            <v>163610</v>
          </cell>
          <cell r="J57">
            <v>163610</v>
          </cell>
          <cell r="K57">
            <v>163610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163672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163610</v>
          </cell>
          <cell r="J60">
            <v>163610</v>
          </cell>
          <cell r="K60">
            <v>163610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328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7">
        <row r="21">
          <cell r="D21">
            <v>245000</v>
          </cell>
          <cell r="E21">
            <v>245000</v>
          </cell>
          <cell r="F21">
            <v>0</v>
          </cell>
          <cell r="G21">
            <v>-123550.56000000001</v>
          </cell>
          <cell r="H21">
            <v>0</v>
          </cell>
          <cell r="I21">
            <v>244744.96000000002</v>
          </cell>
          <cell r="J21">
            <v>244744.96000000002</v>
          </cell>
          <cell r="K21">
            <v>244744.96000000002</v>
          </cell>
          <cell r="L21">
            <v>0</v>
          </cell>
        </row>
        <row r="22">
          <cell r="D22">
            <v>245000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244744.96000000002</v>
          </cell>
          <cell r="J22">
            <v>244744.96000000002</v>
          </cell>
          <cell r="K22">
            <v>244744.96000000002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245000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244744.96000000002</v>
          </cell>
          <cell r="J29">
            <v>244744.96000000002</v>
          </cell>
          <cell r="K29">
            <v>244744.96000000002</v>
          </cell>
          <cell r="L29">
            <v>0</v>
          </cell>
        </row>
        <row r="30">
          <cell r="D30">
            <v>123805.6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123804.96</v>
          </cell>
          <cell r="J30">
            <v>123804.96</v>
          </cell>
          <cell r="K30">
            <v>123804.96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121194.4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120940</v>
          </cell>
          <cell r="J47">
            <v>120940</v>
          </cell>
          <cell r="K47">
            <v>120940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121194.4</v>
          </cell>
          <cell r="E49">
            <v>121194.4</v>
          </cell>
          <cell r="F49">
            <v>121194.4</v>
          </cell>
          <cell r="G49">
            <v>0</v>
          </cell>
          <cell r="H49">
            <v>0</v>
          </cell>
          <cell r="I49">
            <v>120940</v>
          </cell>
          <cell r="J49">
            <v>120940</v>
          </cell>
          <cell r="K49">
            <v>120940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123805.6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8">
        <row r="21">
          <cell r="D21">
            <v>5603370</v>
          </cell>
          <cell r="E21">
            <v>5603370</v>
          </cell>
          <cell r="F21">
            <v>0</v>
          </cell>
          <cell r="G21">
            <v>0</v>
          </cell>
          <cell r="H21">
            <v>0</v>
          </cell>
          <cell r="I21">
            <v>5603370</v>
          </cell>
          <cell r="J21">
            <v>5603370</v>
          </cell>
          <cell r="K21">
            <v>5603370</v>
          </cell>
          <cell r="L21">
            <v>0</v>
          </cell>
          <cell r="U21">
            <v>0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</row>
        <row r="22">
          <cell r="D22">
            <v>5603370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5603370</v>
          </cell>
          <cell r="J22">
            <v>5603370</v>
          </cell>
          <cell r="K22">
            <v>5603370</v>
          </cell>
          <cell r="L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U23">
            <v>0</v>
          </cell>
          <cell r="V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5603370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5603370</v>
          </cell>
          <cell r="J29">
            <v>5603370</v>
          </cell>
          <cell r="K29">
            <v>5603370</v>
          </cell>
          <cell r="L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</row>
        <row r="47">
          <cell r="D47">
            <v>5603370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5603370</v>
          </cell>
          <cell r="J47">
            <v>5603370</v>
          </cell>
          <cell r="K47">
            <v>5603370</v>
          </cell>
          <cell r="L47">
            <v>0</v>
          </cell>
          <cell r="U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</row>
        <row r="49">
          <cell r="D49">
            <v>5603370</v>
          </cell>
          <cell r="E49">
            <v>5603370</v>
          </cell>
          <cell r="F49">
            <v>5603370</v>
          </cell>
          <cell r="G49">
            <v>0</v>
          </cell>
          <cell r="H49">
            <v>0</v>
          </cell>
          <cell r="I49">
            <v>5603370</v>
          </cell>
          <cell r="J49">
            <v>5603370</v>
          </cell>
          <cell r="K49">
            <v>5603370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9">
        <row r="21">
          <cell r="D21">
            <v>270000</v>
          </cell>
          <cell r="E21">
            <v>270000</v>
          </cell>
          <cell r="F21">
            <v>0</v>
          </cell>
          <cell r="G21">
            <v>-269983.34</v>
          </cell>
          <cell r="H21">
            <v>0</v>
          </cell>
          <cell r="I21">
            <v>269983.34</v>
          </cell>
          <cell r="J21">
            <v>269983.34</v>
          </cell>
          <cell r="K21">
            <v>297605.74</v>
          </cell>
          <cell r="L21">
            <v>0</v>
          </cell>
        </row>
        <row r="22">
          <cell r="D22">
            <v>270000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269983.34</v>
          </cell>
          <cell r="J22">
            <v>269983.34</v>
          </cell>
          <cell r="K22">
            <v>297605.74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270000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269983.34</v>
          </cell>
          <cell r="J29">
            <v>269983.34</v>
          </cell>
          <cell r="K29">
            <v>297605.74</v>
          </cell>
          <cell r="L29">
            <v>0</v>
          </cell>
        </row>
        <row r="30">
          <cell r="D30">
            <v>228674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228657.76</v>
          </cell>
          <cell r="J30">
            <v>228657.76</v>
          </cell>
          <cell r="K30">
            <v>256280.16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41326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41325.58</v>
          </cell>
          <cell r="J33">
            <v>41325.58</v>
          </cell>
          <cell r="K33">
            <v>41325.58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270000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10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11">
        <row r="21">
          <cell r="D21">
            <v>149000</v>
          </cell>
          <cell r="E21">
            <v>149000</v>
          </cell>
          <cell r="F21">
            <v>0</v>
          </cell>
          <cell r="G21">
            <v>-139480.89</v>
          </cell>
          <cell r="H21">
            <v>0</v>
          </cell>
          <cell r="I21">
            <v>139480.89</v>
          </cell>
          <cell r="J21">
            <v>139480.89</v>
          </cell>
          <cell r="K21">
            <v>69490</v>
          </cell>
          <cell r="L21">
            <v>0</v>
          </cell>
        </row>
        <row r="22">
          <cell r="D22">
            <v>149000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139480.89</v>
          </cell>
          <cell r="J22">
            <v>139480.89</v>
          </cell>
          <cell r="K22">
            <v>69490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149000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139480.89</v>
          </cell>
          <cell r="J29">
            <v>139480.89</v>
          </cell>
          <cell r="K29">
            <v>69490</v>
          </cell>
          <cell r="L29">
            <v>0</v>
          </cell>
        </row>
        <row r="30">
          <cell r="D30">
            <v>57000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57000</v>
          </cell>
          <cell r="J30">
            <v>57000</v>
          </cell>
          <cell r="K30">
            <v>37000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92000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82480.89</v>
          </cell>
          <cell r="J33">
            <v>82480.89</v>
          </cell>
          <cell r="K33">
            <v>32490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149000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12">
        <row r="21">
          <cell r="D21">
            <v>120000</v>
          </cell>
          <cell r="E21">
            <v>120000</v>
          </cell>
          <cell r="F21">
            <v>0</v>
          </cell>
          <cell r="G21">
            <v>5000</v>
          </cell>
          <cell r="H21">
            <v>0</v>
          </cell>
          <cell r="I21">
            <v>115000</v>
          </cell>
          <cell r="J21">
            <v>115000</v>
          </cell>
          <cell r="K21">
            <v>115000</v>
          </cell>
          <cell r="L21">
            <v>0</v>
          </cell>
        </row>
        <row r="22">
          <cell r="D22">
            <v>120000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115000</v>
          </cell>
          <cell r="J22">
            <v>115000</v>
          </cell>
          <cell r="K22">
            <v>115000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120000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115000</v>
          </cell>
          <cell r="J29">
            <v>115000</v>
          </cell>
          <cell r="K29">
            <v>115000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 t="e">
            <v>#REF!</v>
          </cell>
          <cell r="G43" t="e">
            <v>#REF!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120000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115000</v>
          </cell>
          <cell r="J47">
            <v>115000</v>
          </cell>
          <cell r="K47">
            <v>115000</v>
          </cell>
          <cell r="L47">
            <v>0</v>
          </cell>
        </row>
        <row r="48">
          <cell r="D48">
            <v>0</v>
          </cell>
          <cell r="E48">
            <v>0</v>
          </cell>
          <cell r="F48" t="e">
            <v>#REF!</v>
          </cell>
          <cell r="G48" t="e">
            <v>#REF!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120000</v>
          </cell>
          <cell r="E49">
            <v>120000</v>
          </cell>
          <cell r="F49">
            <v>120000</v>
          </cell>
          <cell r="G49">
            <v>0</v>
          </cell>
          <cell r="H49">
            <v>0</v>
          </cell>
          <cell r="I49">
            <v>115000</v>
          </cell>
          <cell r="J49">
            <v>115000</v>
          </cell>
          <cell r="K49">
            <v>115000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13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14">
        <row r="21">
          <cell r="D21">
            <v>253300</v>
          </cell>
          <cell r="E21">
            <v>253300</v>
          </cell>
          <cell r="F21">
            <v>0</v>
          </cell>
          <cell r="G21">
            <v>-513949.61</v>
          </cell>
          <cell r="H21">
            <v>0</v>
          </cell>
          <cell r="I21">
            <v>226635.61</v>
          </cell>
          <cell r="J21">
            <v>226635.61</v>
          </cell>
          <cell r="K21">
            <v>225638.61</v>
          </cell>
          <cell r="L21">
            <v>0</v>
          </cell>
        </row>
        <row r="22">
          <cell r="D22">
            <v>253300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226635.61</v>
          </cell>
          <cell r="J22">
            <v>226635.61</v>
          </cell>
          <cell r="K22">
            <v>225638.61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70000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53478.61</v>
          </cell>
          <cell r="J29">
            <v>53478.61</v>
          </cell>
          <cell r="K29">
            <v>52481.61</v>
          </cell>
          <cell r="L29">
            <v>0</v>
          </cell>
        </row>
        <row r="30">
          <cell r="D30">
            <v>1000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997</v>
          </cell>
          <cell r="J30">
            <v>997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10000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10000</v>
          </cell>
          <cell r="J33">
            <v>10000</v>
          </cell>
          <cell r="K33">
            <v>10000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D47">
            <v>59000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42481.61</v>
          </cell>
          <cell r="J47">
            <v>42481.61</v>
          </cell>
          <cell r="K47">
            <v>42481.61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59000</v>
          </cell>
          <cell r="E49">
            <v>59000</v>
          </cell>
          <cell r="F49">
            <v>59000</v>
          </cell>
          <cell r="G49">
            <v>0</v>
          </cell>
          <cell r="H49">
            <v>0</v>
          </cell>
          <cell r="I49">
            <v>42481.61</v>
          </cell>
          <cell r="J49">
            <v>42481.61</v>
          </cell>
          <cell r="K49">
            <v>42481.61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183300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173157</v>
          </cell>
          <cell r="J61">
            <v>173157</v>
          </cell>
          <cell r="K61">
            <v>173157</v>
          </cell>
          <cell r="L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194300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</sheetData>
      <sheetData sheetId="19">
        <row r="24">
          <cell r="I24">
            <v>0</v>
          </cell>
          <cell r="L24">
            <v>0</v>
          </cell>
        </row>
        <row r="25">
          <cell r="I25">
            <v>0</v>
          </cell>
          <cell r="L25">
            <v>0</v>
          </cell>
        </row>
        <row r="26">
          <cell r="I26">
            <v>0</v>
          </cell>
          <cell r="L26">
            <v>0</v>
          </cell>
        </row>
        <row r="27">
          <cell r="I27">
            <v>0</v>
          </cell>
          <cell r="L27">
            <v>0</v>
          </cell>
        </row>
        <row r="28">
          <cell r="I28">
            <v>0</v>
          </cell>
          <cell r="L28">
            <v>0</v>
          </cell>
        </row>
        <row r="31">
          <cell r="I31">
            <v>0</v>
          </cell>
          <cell r="L31">
            <v>0</v>
          </cell>
        </row>
        <row r="32">
          <cell r="I32">
            <v>0</v>
          </cell>
          <cell r="L32">
            <v>0</v>
          </cell>
        </row>
        <row r="33">
          <cell r="I33">
            <v>0</v>
          </cell>
          <cell r="L33">
            <v>0</v>
          </cell>
        </row>
        <row r="34">
          <cell r="I34">
            <v>0</v>
          </cell>
          <cell r="L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9"/>
  <sheetViews>
    <sheetView view="pageBreakPreview" zoomScale="60" workbookViewId="0" topLeftCell="A77">
      <selection activeCell="A19" sqref="A19"/>
    </sheetView>
  </sheetViews>
  <sheetFormatPr defaultColWidth="9.00390625" defaultRowHeight="17.25" customHeight="1"/>
  <cols>
    <col min="1" max="1" width="73.75390625" style="40" customWidth="1"/>
    <col min="2" max="2" width="9.00390625" style="106" customWidth="1"/>
    <col min="3" max="3" width="7.50390625" style="106" customWidth="1"/>
    <col min="4" max="4" width="18.375" style="216" customWidth="1"/>
    <col min="5" max="5" width="17.50390625" style="216" customWidth="1"/>
    <col min="6" max="6" width="13.50390625" style="216" hidden="1" customWidth="1"/>
    <col min="7" max="7" width="13.875" style="105" hidden="1" customWidth="1"/>
    <col min="8" max="8" width="12.625" style="105" customWidth="1"/>
    <col min="9" max="9" width="17.25390625" style="105" customWidth="1"/>
    <col min="10" max="10" width="19.50390625" style="105" customWidth="1"/>
    <col min="11" max="11" width="19.625" style="105" customWidth="1"/>
    <col min="12" max="12" width="14.50390625" style="216" customWidth="1"/>
    <col min="13" max="13" width="14.00390625" style="216" customWidth="1"/>
    <col min="14" max="14" width="14.50390625" style="217" customWidth="1"/>
    <col min="15" max="15" width="10.875" style="105" hidden="1" customWidth="1"/>
    <col min="16" max="16" width="13.875" style="105" hidden="1" customWidth="1"/>
    <col min="17" max="17" width="15.125" style="105" customWidth="1"/>
    <col min="18" max="18" width="15.875" style="105" customWidth="1"/>
    <col min="19" max="19" width="15.50390625" style="105" customWidth="1"/>
    <col min="20" max="20" width="14.875" style="106" customWidth="1"/>
    <col min="21" max="21" width="11.125" style="106" bestFit="1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7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7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7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7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7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7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2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2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2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2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48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2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2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2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2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54" customHeight="1">
      <c r="A16" s="61" t="s">
        <v>20</v>
      </c>
      <c r="B16" s="61"/>
      <c r="C16" s="61"/>
      <c r="D16" s="35"/>
      <c r="E16" s="35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2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2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2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87.75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72" t="s">
        <v>34</v>
      </c>
      <c r="G19" s="73" t="s">
        <v>35</v>
      </c>
      <c r="H19" s="74" t="s">
        <v>36</v>
      </c>
      <c r="I19" s="75" t="s">
        <v>37</v>
      </c>
      <c r="J19" s="75" t="s">
        <v>38</v>
      </c>
      <c r="K19" s="75" t="s">
        <v>39</v>
      </c>
      <c r="L19" s="76" t="s">
        <v>40</v>
      </c>
      <c r="M19" s="77" t="s">
        <v>41</v>
      </c>
      <c r="N19" s="78" t="s">
        <v>42</v>
      </c>
      <c r="O19" s="72" t="s">
        <v>34</v>
      </c>
      <c r="P19" s="73" t="s">
        <v>35</v>
      </c>
      <c r="Q19" s="79" t="s">
        <v>43</v>
      </c>
      <c r="R19" s="75" t="s">
        <v>44</v>
      </c>
      <c r="S19" s="75" t="s">
        <v>45</v>
      </c>
      <c r="T19" s="75" t="s">
        <v>46</v>
      </c>
      <c r="U19" s="75" t="s">
        <v>47</v>
      </c>
      <c r="V19" s="80" t="s">
        <v>48</v>
      </c>
      <c r="W19" s="80" t="s">
        <v>49</v>
      </c>
      <c r="X19" s="80" t="s">
        <v>50</v>
      </c>
      <c r="Y19" s="80" t="s">
        <v>51</v>
      </c>
      <c r="Z19" s="81" t="s">
        <v>48</v>
      </c>
    </row>
    <row r="20" spans="1:30" s="87" customFormat="1" ht="12.75" customHeight="1">
      <c r="A20" s="83">
        <v>1</v>
      </c>
      <c r="B20" s="84">
        <v>2</v>
      </c>
      <c r="C20" s="85">
        <v>3</v>
      </c>
      <c r="D20" s="84">
        <v>4</v>
      </c>
      <c r="E20" s="84">
        <v>5</v>
      </c>
      <c r="F20" s="84">
        <v>5</v>
      </c>
      <c r="G20" s="84">
        <v>6</v>
      </c>
      <c r="H20" s="84">
        <v>6</v>
      </c>
      <c r="I20" s="84">
        <v>7</v>
      </c>
      <c r="J20" s="84">
        <v>8</v>
      </c>
      <c r="K20" s="86">
        <v>9</v>
      </c>
      <c r="L20" s="86">
        <v>10</v>
      </c>
      <c r="M20" s="86">
        <v>5</v>
      </c>
      <c r="N20" s="86">
        <v>6</v>
      </c>
      <c r="O20" s="86">
        <v>7</v>
      </c>
      <c r="P20" s="86">
        <v>8</v>
      </c>
      <c r="Q20" s="86">
        <v>9</v>
      </c>
      <c r="R20" s="86">
        <v>10</v>
      </c>
      <c r="S20" s="84">
        <v>3</v>
      </c>
      <c r="T20" s="84">
        <v>4</v>
      </c>
      <c r="U20" s="84">
        <v>5</v>
      </c>
      <c r="V20" s="84">
        <v>5</v>
      </c>
      <c r="W20" s="84">
        <v>6</v>
      </c>
      <c r="X20" s="84">
        <v>7</v>
      </c>
      <c r="Y20" s="84">
        <v>8</v>
      </c>
      <c r="Z20" s="84">
        <v>9</v>
      </c>
      <c r="AA20" s="84"/>
      <c r="AB20" s="84"/>
      <c r="AC20" s="84"/>
      <c r="AD20" s="84"/>
    </row>
    <row r="21" spans="1:60" s="96" customFormat="1" ht="17.25" customHeight="1">
      <c r="A21" s="88" t="s">
        <v>52</v>
      </c>
      <c r="B21" s="89"/>
      <c r="C21" s="90" t="s">
        <v>53</v>
      </c>
      <c r="D21" s="91">
        <f>'[1]010116'!D21+'[1]091103'!D21+'[1]091104'!D21+'[1]091106'!D21+'[1]091107'!D21+'[1]091108'!D21+'[1]110502'!D21+'[1]180410'!D21+'[1]250404 чл.вн'!D21+'[1]180404'!D21+'[1]250344'!D21+'[1]180109'!D21</f>
        <v>33869300</v>
      </c>
      <c r="E21" s="91">
        <f>'[1]010116'!E21+'[1]091103'!E21+'[1]091104'!E21+'[1]091106'!E21+'[1]091107'!E21+'[1]091108'!E21+'[1]110502'!E21+'[1]180410'!E21+'[1]250404 чл.вн'!E21+'[1]180404'!E21+'[1]250344'!E21+'[1]180109'!E21</f>
        <v>33869300</v>
      </c>
      <c r="F21" s="91">
        <f>'[1]010116'!F21+'[1]091103'!F21+'[1]091104'!F21+'[1]091106'!F21+'[1]091107'!F21+'[1]091108'!F21+'[1]110502'!F21+'[1]180410'!F21+'[1]250404 чл.вн'!F21+'[1]180404'!F21+'[1]250344'!F21+'[1]180109'!F21</f>
        <v>0</v>
      </c>
      <c r="G21" s="91">
        <f>'[1]010116'!G21+'[1]091103'!G21+'[1]091104'!G21+'[1]091106'!G21+'[1]091107'!G21+'[1]091108'!G21+'[1]110502'!G21+'[1]180410'!G21+'[1]250404 чл.вн'!G21+'[1]180404'!G21+'[1]250344'!G21+'[1]180109'!G21</f>
        <v>-1475142.52</v>
      </c>
      <c r="H21" s="91">
        <f>'[1]010116'!H21+'[1]091103'!H21+'[1]091104'!H21+'[1]091106'!H21+'[1]091107'!H21+'[1]091108'!H21+'[1]110502'!H21+'[1]180410'!H21+'[1]250404 чл.вн'!H21+'[1]180404'!H21+'[1]250344'!H21+'[1]180109'!H21</f>
        <v>0</v>
      </c>
      <c r="I21" s="91">
        <f>'[1]010116'!I21+'[1]091103'!I21+'[1]091104'!I21+'[1]091106'!I21+'[1]091107'!I21+'[1]091108'!I21+'[1]110502'!I21+'[1]180410'!I21+'[1]250404 чл.вн'!I21+'[1]180404'!I21+'[1]250344'!I21+'[1]180109'!I21+'[1]Звед.пусто'!I21</f>
        <v>33101693.049999997</v>
      </c>
      <c r="J21" s="91">
        <f>'[1]010116'!J21+'[1]091103'!J21+'[1]091104'!J21+'[1]091106'!J21+'[1]091107'!J21+'[1]091108'!J21+'[1]110502'!J21+'[1]180410'!J21+'[1]250404 чл.вн'!J21+'[1]180404'!J21+'[1]250344'!J21+'[1]180109'!J21</f>
        <v>33101693.049999997</v>
      </c>
      <c r="K21" s="91">
        <f>'[1]010116'!K21+'[1]091103'!K21+'[1]091104'!K21+'[1]091106'!K21+'[1]091107'!K21+'[1]091108'!K21+'[1]110502'!K21+'[1]180410'!K21+'[1]250404 чл.вн'!K21+'[1]180404'!K21+'[1]250344'!K21+'[1]180109'!K21</f>
        <v>32659010.539999995</v>
      </c>
      <c r="L21" s="91">
        <f>'[1]010116'!L21+'[1]091103'!L21+'[1]091104'!L21+'[1]091106'!L21+'[1]091107'!L21+'[1]091108'!L21+'[1]110502'!L21+'[1]180410'!L21+'[1]250404 чл.вн'!L21+'[1]180404'!L21+'[1]250344'!L21+'[1]180109'!L21+'[1]Звед.пусто'!L21</f>
        <v>0</v>
      </c>
      <c r="M21" s="92">
        <f>M22+M59+M81</f>
        <v>0</v>
      </c>
      <c r="N21" s="93"/>
      <c r="O21" s="93"/>
      <c r="P21" s="94"/>
      <c r="Q21" s="94">
        <f>Q22+Q59+Q81</f>
        <v>0</v>
      </c>
      <c r="R21" s="94">
        <f>R22+R59+R81</f>
        <v>0</v>
      </c>
      <c r="S21" s="94">
        <f>S22+S59+S81</f>
        <v>0</v>
      </c>
      <c r="T21" s="94">
        <f>T22+T59+T81</f>
        <v>0</v>
      </c>
      <c r="U21" s="94">
        <f>U22+U59+U81</f>
        <v>0</v>
      </c>
      <c r="V21" s="94">
        <f>'[1]010116'!V22+'[1]091108'!U21</f>
        <v>0</v>
      </c>
      <c r="W21" s="94" t="e">
        <f>'[1]010116'!W22+'[1]091108'!V21</f>
        <v>#REF!</v>
      </c>
      <c r="X21" s="94" t="e">
        <f>'[1]010116'!X22+'[1]091108'!W21</f>
        <v>#REF!</v>
      </c>
      <c r="Y21" s="94" t="e">
        <f>'[1]010116'!Y22+'[1]091108'!X21</f>
        <v>#REF!</v>
      </c>
      <c r="Z21" s="94" t="e">
        <f>'[1]010116'!Z22+'[1]091108'!Y21</f>
        <v>#REF!</v>
      </c>
      <c r="AA21" s="94" t="e">
        <f>'[1]010116'!AA22+'[1]091108'!Z21</f>
        <v>#REF!</v>
      </c>
      <c r="AB21" s="29"/>
      <c r="AC21" s="29"/>
      <c r="AD21" s="29"/>
      <c r="AE21" s="29"/>
      <c r="AF21" s="29"/>
      <c r="AG21" s="29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</row>
    <row r="22" spans="1:60" ht="21" customHeight="1">
      <c r="A22" s="97" t="s">
        <v>54</v>
      </c>
      <c r="B22" s="98">
        <v>2000</v>
      </c>
      <c r="C22" s="99" t="s">
        <v>55</v>
      </c>
      <c r="D22" s="100">
        <f>'[1]010116'!D22+'[1]091103'!D22+'[1]091104'!D22+'[1]091106'!D22+'[1]091107'!D22+'[1]091108'!D22+'[1]110502'!D22+'[1]180410'!D22+'[1]250404 чл.вн'!D22+'[1]180404'!D22+'[1]250344'!D22+'[1]180109'!D22</f>
        <v>33869300</v>
      </c>
      <c r="E22" s="100">
        <f>'[1]010116'!E22+'[1]091103'!E22+'[1]091104'!E22+'[1]091106'!E22+'[1]091107'!E22+'[1]091108'!E22+'[1]110502'!E22+'[1]180410'!E22+'[1]250404 чл.вн'!E22+'[1]180404'!E22+'[1]250344'!E22+'[1]180109'!E22</f>
        <v>0</v>
      </c>
      <c r="F22" s="100">
        <f>'[1]010116'!F22+'[1]091103'!F22+'[1]091104'!F22+'[1]091106'!F22+'[1]091107'!F22+'[1]091108'!F22+'[1]110502'!F22+'[1]180410'!F22+'[1]250404 чл.вн'!F22+'[1]180404'!F22+'[1]250344'!F22+'[1]180109'!F22</f>
        <v>0</v>
      </c>
      <c r="G22" s="100">
        <f>'[1]010116'!G22+'[1]091103'!G22+'[1]091104'!G22+'[1]091106'!G22+'[1]091107'!G22+'[1]091108'!G22+'[1]110502'!G22+'[1]180410'!G22+'[1]250404 чл.вн'!G22+'[1]180404'!G22+'[1]250344'!G22+'[1]180109'!G22</f>
        <v>0</v>
      </c>
      <c r="H22" s="100">
        <f>'[1]010116'!H22+'[1]091103'!H22+'[1]091104'!H22+'[1]091106'!H22+'[1]091107'!H22+'[1]091108'!H22+'[1]110502'!H22+'[1]180410'!H22+'[1]250404 чл.вн'!H22+'[1]180404'!H22+'[1]250344'!H22+'[1]180109'!H22</f>
        <v>0</v>
      </c>
      <c r="I22" s="91">
        <f>'[1]010116'!I22+'[1]091103'!I22+'[1]091104'!I22+'[1]091106'!I22+'[1]091107'!I22+'[1]091108'!I22+'[1]110502'!I22+'[1]180410'!I22+'[1]250404 чл.вн'!I22+'[1]180404'!I22+'[1]250344'!I22+'[1]180109'!I22+'[1]Звед.пусто'!I22</f>
        <v>33101693.049999997</v>
      </c>
      <c r="J22" s="100">
        <f>'[1]010116'!J22+'[1]091103'!J22+'[1]091104'!J22+'[1]091106'!J22+'[1]091107'!J22+'[1]091108'!J22+'[1]110502'!J22+'[1]180410'!J22+'[1]250404 чл.вн'!J22+'[1]180404'!J22+'[1]250344'!J22+'[1]180109'!J22</f>
        <v>33101693.049999997</v>
      </c>
      <c r="K22" s="100">
        <f>'[1]010116'!K22+'[1]091103'!K22+'[1]091104'!K22+'[1]091106'!K22+'[1]091107'!K22+'[1]091108'!K22+'[1]110502'!K22+'[1]180410'!K22+'[1]250404 чл.вн'!K22+'[1]180404'!K22+'[1]250344'!K22+'[1]180109'!K22</f>
        <v>32659010.539999995</v>
      </c>
      <c r="L22" s="91">
        <f>'[1]010116'!L22+'[1]091103'!L22+'[1]091104'!L22+'[1]091106'!L22+'[1]091107'!L22+'[1]091108'!L22+'[1]110502'!L22+'[1]180410'!L22+'[1]250404 чл.вн'!L22+'[1]180404'!L22+'[1]250344'!L22+'[1]180109'!L22+'[1]Звед.пусто'!L22</f>
        <v>0</v>
      </c>
      <c r="M22" s="101"/>
      <c r="N22" s="102"/>
      <c r="O22" s="102"/>
      <c r="P22" s="103"/>
      <c r="Q22" s="103"/>
      <c r="R22" s="103"/>
      <c r="S22" s="103"/>
      <c r="T22" s="103"/>
      <c r="U22" s="103"/>
      <c r="V22" s="103">
        <f>'[1]010116'!V24+'[1]091108'!U22</f>
        <v>0</v>
      </c>
      <c r="W22" s="103">
        <f>'[1]010116'!W24+'[1]091108'!V22</f>
        <v>0</v>
      </c>
      <c r="X22" s="103">
        <f>'[1]010116'!X24+'[1]091108'!W22</f>
        <v>0</v>
      </c>
      <c r="Y22" s="103">
        <f>'[1]010116'!Y24+'[1]091108'!X22</f>
        <v>0</v>
      </c>
      <c r="Z22" s="103">
        <f>'[1]010116'!Z24+'[1]091108'!Y22</f>
        <v>0</v>
      </c>
      <c r="AA22" s="103">
        <f>'[1]010116'!AA24+'[1]091108'!Z22</f>
        <v>0</v>
      </c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</row>
    <row r="23" spans="1:60" s="110" customFormat="1" ht="17.25" customHeight="1">
      <c r="A23" s="107" t="s">
        <v>56</v>
      </c>
      <c r="B23" s="98">
        <v>2100</v>
      </c>
      <c r="C23" s="99" t="s">
        <v>57</v>
      </c>
      <c r="D23" s="100">
        <f>'[1]010116'!D23+'[1]091103'!D23+'[1]091104'!D23+'[1]091106'!D23+'[1]091107'!D23+'[1]091108'!D23+'[1]110502'!D23+'[1]180410'!D23+'[1]250404 чл.вн'!D23+'[1]180404'!D23+'[1]250344'!D23+'[1]180109'!D23</f>
        <v>16921150</v>
      </c>
      <c r="E23" s="100">
        <f>'[1]010116'!E23+'[1]091103'!E23+'[1]091104'!E23+'[1]091106'!E23+'[1]091107'!E23+'[1]091108'!E23+'[1]110502'!E23+'[1]180410'!E23+'[1]250404 чл.вн'!E23+'[1]180404'!E23+'[1]250344'!E23+'[1]180109'!E23</f>
        <v>0</v>
      </c>
      <c r="F23" s="100">
        <f>'[1]010116'!F23+'[1]091103'!F23+'[1]091104'!F23+'[1]091106'!F23+'[1]091107'!F23+'[1]091108'!F23+'[1]110502'!F23+'[1]180410'!F23+'[1]250404 чл.вн'!F23+'[1]180404'!F23+'[1]250344'!F23+'[1]180109'!F23</f>
        <v>0</v>
      </c>
      <c r="G23" s="100">
        <f>'[1]010116'!G23+'[1]091103'!G23+'[1]091104'!G23+'[1]091106'!G23+'[1]091107'!G23+'[1]091108'!G23+'[1]110502'!G23+'[1]180410'!G23+'[1]250404 чл.вн'!G23+'[1]180404'!G23+'[1]250344'!G23+'[1]180109'!G23</f>
        <v>0</v>
      </c>
      <c r="H23" s="100">
        <f>'[1]010116'!H23+'[1]091103'!H23+'[1]091104'!H23+'[1]091106'!H23+'[1]091107'!H23+'[1]091108'!H23+'[1]110502'!H23+'[1]180410'!H23+'[1]250404 чл.вн'!H23+'[1]180404'!H23+'[1]250344'!H23+'[1]180109'!H23</f>
        <v>0</v>
      </c>
      <c r="I23" s="91">
        <f>'[1]010116'!I23+'[1]091103'!I23+'[1]091104'!I23+'[1]091106'!I23+'[1]091107'!I23+'[1]091108'!I23+'[1]110502'!I23+'[1]180410'!I23+'[1]250404 чл.вн'!I23+'[1]180404'!I23+'[1]250344'!I23+'[1]180109'!I23+'[1]Звед.пусто'!I23</f>
        <v>16916526.25</v>
      </c>
      <c r="J23" s="100">
        <f>'[1]010116'!J23+'[1]091103'!J23+'[1]091104'!J23+'[1]091106'!J23+'[1]091107'!J23+'[1]091108'!J23+'[1]110502'!J23+'[1]180410'!J23+'[1]250404 чл.вн'!J23+'[1]180404'!J23+'[1]250344'!J23+'[1]180109'!J23</f>
        <v>16916526.25</v>
      </c>
      <c r="K23" s="100">
        <f>'[1]010116'!K23+'[1]091103'!K23+'[1]091104'!K23+'[1]091106'!K23+'[1]091107'!K23+'[1]091108'!K23+'[1]110502'!K23+'[1]180410'!K23+'[1]250404 чл.вн'!K23+'[1]180404'!K23+'[1]250344'!K23+'[1]180109'!K23</f>
        <v>16916526.25</v>
      </c>
      <c r="L23" s="91">
        <f>'[1]010116'!L23+'[1]091103'!L23+'[1]091104'!L23+'[1]091106'!L23+'[1]091107'!L23+'[1]091108'!L23+'[1]110502'!L23+'[1]180410'!L23+'[1]250404 чл.вн'!L23+'[1]180404'!L23+'[1]250344'!L23+'[1]180109'!L23+'[1]Звед.пусто'!L23</f>
        <v>0</v>
      </c>
      <c r="M23" s="101"/>
      <c r="N23" s="102"/>
      <c r="O23" s="102"/>
      <c r="P23" s="103"/>
      <c r="Q23" s="103"/>
      <c r="R23" s="103"/>
      <c r="S23" s="103"/>
      <c r="T23" s="103"/>
      <c r="U23" s="103"/>
      <c r="V23" s="103">
        <f>'[1]010116'!V26+'[1]091108'!U23</f>
        <v>0</v>
      </c>
      <c r="W23" s="103">
        <f>'[1]010116'!W26+'[1]091108'!V23</f>
        <v>0</v>
      </c>
      <c r="X23" s="103">
        <f>'[1]010116'!X26+'[1]091108'!W23</f>
        <v>0</v>
      </c>
      <c r="Y23" s="103">
        <f>'[1]010116'!Y26+'[1]091108'!X23</f>
        <v>0</v>
      </c>
      <c r="Z23" s="103">
        <f>'[1]010116'!Z26+'[1]091108'!Y23</f>
        <v>0</v>
      </c>
      <c r="AA23" s="103">
        <f>'[1]010116'!AA26+'[1]091108'!Z23</f>
        <v>0</v>
      </c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>'[1]010116'!D24+'[1]091103'!D24+'[1]091104'!D24+'[1]091106'!D24+'[1]091107'!D24+'[1]091108'!D24+'[1]110502'!D24+'[1]180410'!D24+'[1]250404 чл.вн'!D24+'[1]180404'!D24+'[1]250344'!D24+'[1]180109'!D24</f>
        <v>13858600</v>
      </c>
      <c r="E24" s="100">
        <f>'[1]010116'!E24+'[1]091103'!E24+'[1]091104'!E24+'[1]091106'!E24+'[1]091107'!E24+'[1]091108'!E24+'[1]110502'!E24+'[1]180410'!E24+'[1]250404 чл.вн'!E24+'[1]180404'!E24+'[1]250344'!E24+'[1]180109'!E24</f>
        <v>0</v>
      </c>
      <c r="F24" s="100">
        <f>'[1]010116'!F24+'[1]091103'!F24+'[1]091104'!F24+'[1]091106'!F24+'[1]091107'!F24+'[1]091108'!F24+'[1]110502'!F24+'[1]180410'!F24+'[1]250404 чл.вн'!F24+'[1]180404'!F24+'[1]250344'!F24+'[1]180109'!F24</f>
        <v>0</v>
      </c>
      <c r="G24" s="100">
        <f>'[1]010116'!G24+'[1]091103'!G24+'[1]091104'!G24+'[1]091106'!G24+'[1]091107'!G24+'[1]091108'!G24+'[1]110502'!G24+'[1]180410'!G24+'[1]250404 чл.вн'!G24+'[1]180404'!G24+'[1]250344'!G24+'[1]180109'!G24</f>
        <v>0</v>
      </c>
      <c r="H24" s="100">
        <f>'[1]010116'!H24+'[1]091103'!H24+'[1]091104'!H24+'[1]091106'!H24+'[1]091107'!H24+'[1]091108'!H24+'[1]110502'!H24+'[1]180410'!H24+'[1]250404 чл.вн'!H24+'[1]180404'!H24+'[1]250344'!H24+'[1]180109'!H24</f>
        <v>0</v>
      </c>
      <c r="I24" s="91">
        <f>'[1]010116'!I24+'[1]091103'!I24+'[1]091104'!I24+'[1]091106'!I24+'[1]091107'!I24+'[1]091108'!I24+'[1]110502'!I24+'[1]180410'!I24+'[1]250404 чл.вн'!I24+'[1]180404'!I24+'[1]250344'!I24+'[1]180109'!I24+'[1]Звед.пусто'!I24</f>
        <v>13856344.12</v>
      </c>
      <c r="J24" s="100">
        <f>'[1]010116'!J24+'[1]091103'!J24+'[1]091104'!J24+'[1]091106'!J24+'[1]091107'!J24+'[1]091108'!J24+'[1]110502'!J24+'[1]180410'!J24+'[1]250404 чл.вн'!J24+'[1]180404'!J24+'[1]250344'!J24+'[1]180109'!J24</f>
        <v>0</v>
      </c>
      <c r="K24" s="100">
        <f>'[1]010116'!K24+'[1]091103'!K24+'[1]091104'!K24+'[1]091106'!K24+'[1]091107'!K24+'[1]091108'!K24+'[1]110502'!K24+'[1]180410'!K24+'[1]250404 чл.вн'!K24+'[1]180404'!K24+'[1]250344'!K24+'[1]180109'!K24</f>
        <v>0</v>
      </c>
      <c r="L24" s="91">
        <f>'[1]010116'!L24+'[1]091103'!L24+'[1]091104'!L24+'[1]091106'!L24+'[1]091107'!L24+'[1]091108'!L24+'[1]110502'!L24+'[1]180410'!L24+'[1]250404 чл.вн'!L24+'[1]180404'!L24+'[1]250344'!L24+'[1]180109'!L24+'[1]Звед.пусто'!L24</f>
        <v>0</v>
      </c>
      <c r="M24" s="101"/>
      <c r="N24" s="102"/>
      <c r="O24" s="102"/>
      <c r="P24" s="103"/>
      <c r="Q24" s="103"/>
      <c r="R24" s="103"/>
      <c r="S24" s="103"/>
      <c r="T24" s="103"/>
      <c r="U24" s="103"/>
      <c r="V24" s="103">
        <f>'[1]010116'!V27+'[1]091108'!U24</f>
        <v>0</v>
      </c>
      <c r="W24" s="103">
        <f>'[1]010116'!W27+'[1]091108'!V24</f>
        <v>0</v>
      </c>
      <c r="X24" s="103">
        <f>'[1]010116'!X27+'[1]091108'!W24</f>
        <v>0</v>
      </c>
      <c r="Y24" s="103">
        <f>'[1]010116'!Y27+'[1]091108'!X24</f>
        <v>0</v>
      </c>
      <c r="Z24" s="103">
        <f>'[1]010116'!Z27+'[1]091108'!Y24</f>
        <v>0</v>
      </c>
      <c r="AA24" s="103">
        <f>'[1]010116'!AA27+'[1]091108'!Z24</f>
        <v>0</v>
      </c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7.25" customHeight="1">
      <c r="A25" s="114" t="s">
        <v>60</v>
      </c>
      <c r="B25" s="112">
        <v>2110</v>
      </c>
      <c r="C25" s="113" t="s">
        <v>61</v>
      </c>
      <c r="D25" s="100">
        <f>'[1]010116'!D25+'[1]091103'!D25+'[1]091104'!D25+'[1]091106'!D25+'[1]091107'!D25+'[1]091108'!D25+'[1]110502'!D25+'[1]180410'!D25+'[1]250404 чл.вн'!D25+'[1]180404'!D25+'[1]250344'!D25+'[1]180109'!D25</f>
        <v>13858600</v>
      </c>
      <c r="E25" s="100">
        <f>'[1]010116'!E25+'[1]091103'!E25+'[1]091104'!E25+'[1]091106'!E25+'[1]091107'!E25+'[1]091108'!E25+'[1]110502'!E25+'[1]180410'!E25+'[1]250404 чл.вн'!E25+'[1]180404'!E25+'[1]250344'!E25+'[1]180109'!E25</f>
        <v>13858600</v>
      </c>
      <c r="F25" s="100">
        <f>'[1]010116'!F25+'[1]091103'!F25+'[1]091104'!F25+'[1]091106'!F25+'[1]091107'!F25+'[1]091108'!F25+'[1]110502'!F25+'[1]180410'!F25+'[1]250404 чл.вн'!F25+'[1]180404'!F25+'[1]250344'!F25+'[1]180109'!F25</f>
        <v>0</v>
      </c>
      <c r="G25" s="100">
        <f>'[1]010116'!G25+'[1]091103'!G25+'[1]091104'!G25+'[1]091106'!G25+'[1]091107'!G25+'[1]091108'!G25+'[1]110502'!G25+'[1]180410'!G25+'[1]250404 чл.вн'!G25+'[1]180404'!G25+'[1]250344'!G25+'[1]180109'!G25</f>
        <v>0</v>
      </c>
      <c r="H25" s="100">
        <f>'[1]010116'!H25+'[1]091103'!H25+'[1]091104'!H25+'[1]091106'!H25+'[1]091107'!H25+'[1]091108'!H25+'[1]110502'!H25+'[1]180410'!H25+'[1]250404 чл.вн'!H25+'[1]180404'!H25+'[1]250344'!H25+'[1]180109'!H25</f>
        <v>0</v>
      </c>
      <c r="I25" s="91">
        <f>'[1]010116'!I25+'[1]091103'!I25+'[1]091104'!I25+'[1]091106'!I25+'[1]091107'!I25+'[1]091108'!I25+'[1]110502'!I25+'[1]180410'!I25+'[1]250404 чл.вн'!I25+'[1]180404'!I25+'[1]250344'!I25+'[1]180109'!I25+'[1]Звед.пусто'!I25</f>
        <v>13856344.12</v>
      </c>
      <c r="J25" s="100">
        <f>'[1]010116'!J25+'[1]091103'!J25+'[1]091104'!J25+'[1]091106'!J25+'[1]091107'!J25+'[1]091108'!J25+'[1]110502'!J25+'[1]180410'!J25+'[1]250404 чл.вн'!J25+'[1]180404'!J25+'[1]250344'!J25+'[1]180109'!J25</f>
        <v>13856344.12</v>
      </c>
      <c r="K25" s="100">
        <f>'[1]010116'!K25+'[1]091103'!K25+'[1]091104'!K25+'[1]091106'!K25+'[1]091107'!K25+'[1]091108'!K25+'[1]110502'!K25+'[1]180410'!K25+'[1]250404 чл.вн'!K25+'[1]180404'!K25+'[1]250344'!K25+'[1]180109'!K25</f>
        <v>13856344.12</v>
      </c>
      <c r="L25" s="91">
        <f>'[1]010116'!L25+'[1]091103'!L25+'[1]091104'!L25+'[1]091106'!L25+'[1]091107'!L25+'[1]091108'!L25+'[1]110502'!L25+'[1]180410'!L25+'[1]250404 чл.вн'!L25+'[1]180404'!L25+'[1]250344'!L25+'[1]180109'!L25+'[1]Звед.пусто'!L25</f>
        <v>0</v>
      </c>
      <c r="M25" s="101"/>
      <c r="N25" s="102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ht="17.25" customHeight="1">
      <c r="A26" s="111" t="s">
        <v>62</v>
      </c>
      <c r="B26" s="115">
        <v>2111</v>
      </c>
      <c r="C26" s="113" t="s">
        <v>63</v>
      </c>
      <c r="D26" s="100">
        <f>'[1]010116'!D26+'[1]091103'!D26+'[1]091104'!D26+'[1]091106'!D26+'[1]091107'!D26+'[1]091108'!D26+'[1]110502'!D26+'[1]180410'!D26+'[1]250404 чл.вн'!D26+'[1]180404'!D26+'[1]250344'!D26+'[1]180109'!D26</f>
        <v>13858600</v>
      </c>
      <c r="E26" s="100">
        <f>'[1]010116'!E26+'[1]091103'!E26+'[1]091104'!E26+'[1]091106'!E26+'[1]091107'!E26+'[1]091108'!E26+'[1]110502'!E26+'[1]180410'!E26+'[1]250404 чл.вн'!E26+'[1]180404'!E26+'[1]250344'!E26+'[1]180109'!E26</f>
        <v>0</v>
      </c>
      <c r="F26" s="100">
        <f>'[1]010116'!F26+'[1]091103'!F26+'[1]091104'!F26+'[1]091106'!F26+'[1]091107'!F26+'[1]091108'!F26+'[1]110502'!F26+'[1]180410'!F26+'[1]250404 чл.вн'!F26+'[1]180404'!F26+'[1]250344'!F26+'[1]180109'!F26</f>
        <v>0</v>
      </c>
      <c r="G26" s="100">
        <f>'[1]010116'!G26+'[1]091103'!G26+'[1]091104'!G26+'[1]091106'!G26+'[1]091107'!G26+'[1]091108'!G26+'[1]110502'!G26+'[1]180410'!G26+'[1]250404 чл.вн'!G26+'[1]180404'!G26+'[1]250344'!G26+'[1]180109'!G26</f>
        <v>0</v>
      </c>
      <c r="H26" s="100">
        <f>'[1]010116'!H26+'[1]091103'!H26+'[1]091104'!H26+'[1]091106'!H26+'[1]091107'!H26+'[1]091108'!H26+'[1]110502'!H26+'[1]180410'!H26+'[1]250404 чл.вн'!H26+'[1]180404'!H26+'[1]250344'!H26+'[1]180109'!H26</f>
        <v>0</v>
      </c>
      <c r="I26" s="91">
        <f>'[1]010116'!I26+'[1]091103'!I26+'[1]091104'!I26+'[1]091106'!I26+'[1]091107'!I26+'[1]091108'!I26+'[1]110502'!I26+'[1]180410'!I26+'[1]250404 чл.вн'!I26+'[1]180404'!I26+'[1]250344'!I26+'[1]180109'!I26+'[1]Звед.пусто'!I26</f>
        <v>13856344.12</v>
      </c>
      <c r="J26" s="100">
        <f>'[1]010116'!J26+'[1]091103'!J26+'[1]091104'!J26+'[1]091106'!J26+'[1]091107'!J26+'[1]091108'!J26+'[1]110502'!J26+'[1]180410'!J26+'[1]250404 чл.вн'!J26+'[1]180404'!J26+'[1]250344'!J26+'[1]180109'!J26</f>
        <v>13856344.12</v>
      </c>
      <c r="K26" s="100">
        <f>'[1]010116'!K26+'[1]091103'!K26+'[1]091104'!K26+'[1]091106'!K26+'[1]091107'!K26+'[1]091108'!K26+'[1]110502'!K26+'[1]180410'!K26+'[1]250404 чл.вн'!K26+'[1]180404'!K26+'[1]250344'!K26+'[1]180109'!K26</f>
        <v>13856344.12</v>
      </c>
      <c r="L26" s="91">
        <f>'[1]010116'!L26+'[1]091103'!L26+'[1]091104'!L26+'[1]091106'!L26+'[1]091107'!L26+'[1]091108'!L26+'[1]110502'!L26+'[1]180410'!L26+'[1]250404 чл.вн'!L26+'[1]180404'!L26+'[1]250344'!L26+'[1]180109'!L26+'[1]Звед.пусто'!L26</f>
        <v>0</v>
      </c>
      <c r="M26" s="101"/>
      <c r="N26" s="102"/>
      <c r="O26" s="102"/>
      <c r="P26" s="103"/>
      <c r="Q26" s="103"/>
      <c r="R26" s="103"/>
      <c r="S26" s="103"/>
      <c r="T26" s="103"/>
      <c r="U26" s="103"/>
      <c r="V26" s="103">
        <f>'[1]010116'!V28+'[1]091108'!U26</f>
        <v>0</v>
      </c>
      <c r="W26" s="103">
        <f>'[1]010116'!W28+'[1]091108'!V26</f>
        <v>0</v>
      </c>
      <c r="X26" s="103">
        <f>'[1]010116'!X28+'[1]091108'!W26</f>
        <v>0</v>
      </c>
      <c r="Y26" s="103">
        <f>'[1]010116'!Y28+'[1]091108'!X26</f>
        <v>0</v>
      </c>
      <c r="Z26" s="103">
        <f>'[1]010116'!Z28+'[1]091108'!Y26</f>
        <v>0</v>
      </c>
      <c r="AA26" s="103">
        <f>'[1]010116'!AA28+'[1]091108'!Z26</f>
        <v>0</v>
      </c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</row>
    <row r="27" spans="1:60" s="110" customFormat="1" ht="17.25" customHeight="1">
      <c r="A27" s="111" t="s">
        <v>64</v>
      </c>
      <c r="B27" s="116">
        <v>2112</v>
      </c>
      <c r="C27" s="113" t="s">
        <v>65</v>
      </c>
      <c r="D27" s="100">
        <f>'[1]010116'!D27+'[1]091103'!D27+'[1]091104'!D27+'[1]091106'!D27+'[1]091107'!D27+'[1]091108'!D27+'[1]110502'!D27+'[1]180410'!D27+'[1]250404 чл.вн'!D27+'[1]180404'!D27+'[1]250344'!D27+'[1]180109'!D27</f>
        <v>0</v>
      </c>
      <c r="E27" s="100">
        <f>'[1]010116'!E27+'[1]091103'!E27+'[1]091104'!E27+'[1]091106'!E27+'[1]091107'!E27+'[1]091108'!E27+'[1]110502'!E27+'[1]180410'!E27+'[1]250404 чл.вн'!E27+'[1]180404'!E27+'[1]250344'!E27+'[1]180109'!E27</f>
        <v>0</v>
      </c>
      <c r="F27" s="100">
        <f>'[1]010116'!F27+'[1]091103'!F27+'[1]091104'!F27+'[1]091106'!F27+'[1]091107'!F27+'[1]091108'!F27+'[1]110502'!F27+'[1]180410'!F27+'[1]250404 чл.вн'!F27+'[1]180404'!F27+'[1]250344'!F27+'[1]180109'!F27</f>
        <v>0</v>
      </c>
      <c r="G27" s="100">
        <f>'[1]010116'!G27+'[1]091103'!G27+'[1]091104'!G27+'[1]091106'!G27+'[1]091107'!G27+'[1]091108'!G27+'[1]110502'!G27+'[1]180410'!G27+'[1]250404 чл.вн'!G27+'[1]180404'!G27+'[1]250344'!G27+'[1]180109'!G27</f>
        <v>0</v>
      </c>
      <c r="H27" s="100">
        <f>'[1]010116'!H27+'[1]091103'!H27+'[1]091104'!H27+'[1]091106'!H27+'[1]091107'!H27+'[1]091108'!H27+'[1]110502'!H27+'[1]180410'!H27+'[1]250404 чл.вн'!H27+'[1]180404'!H27+'[1]250344'!H27+'[1]180109'!H27</f>
        <v>0</v>
      </c>
      <c r="I27" s="91">
        <f>'[1]010116'!I27+'[1]091103'!I27+'[1]091104'!I27+'[1]091106'!I27+'[1]091107'!I27+'[1]091108'!I27+'[1]110502'!I27+'[1]180410'!I27+'[1]250404 чл.вн'!I27+'[1]180404'!I27+'[1]250344'!I27+'[1]180109'!I27+'[1]Звед.пусто'!I27</f>
        <v>0</v>
      </c>
      <c r="J27" s="100">
        <f>'[1]010116'!J27+'[1]091103'!J27+'[1]091104'!J27+'[1]091106'!J27+'[1]091107'!J27+'[1]091108'!J27+'[1]110502'!J27+'[1]180410'!J27+'[1]250404 чл.вн'!J27+'[1]180404'!J27+'[1]250344'!J27+'[1]180109'!J27</f>
        <v>0</v>
      </c>
      <c r="K27" s="100">
        <f>'[1]010116'!K27+'[1]091103'!K27+'[1]091104'!K27+'[1]091106'!K27+'[1]091107'!K27+'[1]091108'!K27+'[1]110502'!K27+'[1]180410'!K27+'[1]250404 чл.вн'!K27+'[1]180404'!K27+'[1]250344'!K27+'[1]180109'!K27</f>
        <v>0</v>
      </c>
      <c r="L27" s="91">
        <f>'[1]010116'!L27+'[1]091103'!L27+'[1]091104'!L27+'[1]091106'!L27+'[1]091107'!L27+'[1]091108'!L27+'[1]110502'!L27+'[1]180410'!L27+'[1]250404 чл.вн'!L27+'[1]180404'!L27+'[1]250344'!L27+'[1]180109'!L27+'[1]Звед.пусто'!L27</f>
        <v>0</v>
      </c>
      <c r="M27" s="101"/>
      <c r="N27" s="102"/>
      <c r="O27" s="102"/>
      <c r="P27" s="103"/>
      <c r="Q27" s="103"/>
      <c r="R27" s="103"/>
      <c r="S27" s="103"/>
      <c r="T27" s="103"/>
      <c r="U27" s="103"/>
      <c r="V27" s="103">
        <f>'[1]010116'!V29+'[1]091108'!U27</f>
        <v>0</v>
      </c>
      <c r="W27" s="103">
        <f>'[1]010116'!W29+'[1]091108'!V27</f>
        <v>0</v>
      </c>
      <c r="X27" s="103">
        <f>'[1]010116'!X29+'[1]091108'!W27</f>
        <v>0</v>
      </c>
      <c r="Y27" s="103">
        <f>'[1]010116'!Y29+'[1]091108'!X27</f>
        <v>0</v>
      </c>
      <c r="Z27" s="103">
        <f>'[1]010116'!Z29+'[1]091108'!Y27</f>
        <v>0</v>
      </c>
      <c r="AA27" s="103">
        <f>'[1]010116'!AA29+'[1]091108'!Z27</f>
        <v>0</v>
      </c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8" spans="1:60" ht="17.25" customHeight="1">
      <c r="A28" s="114" t="s">
        <v>66</v>
      </c>
      <c r="B28" s="117">
        <v>2120</v>
      </c>
      <c r="C28" s="113" t="s">
        <v>67</v>
      </c>
      <c r="D28" s="100">
        <f>'[1]010116'!D28+'[1]091103'!D28+'[1]091104'!D28+'[1]091106'!D28+'[1]091107'!D28+'[1]091108'!D28+'[1]110502'!D28+'[1]180410'!D28+'[1]250404 чл.вн'!D28+'[1]180404'!D28+'[1]250344'!D28+'[1]180109'!D28</f>
        <v>3062550</v>
      </c>
      <c r="E28" s="100">
        <f>'[1]010116'!E28+'[1]091103'!E28+'[1]091104'!E28+'[1]091106'!E28+'[1]091107'!E28+'[1]091108'!E28+'[1]110502'!E28+'[1]180410'!E28+'[1]250404 чл.вн'!E28+'[1]180404'!E28+'[1]250344'!E28+'[1]180109'!E28</f>
        <v>3062550</v>
      </c>
      <c r="F28" s="100">
        <f>'[1]010116'!F28+'[1]091103'!F28+'[1]091104'!F28+'[1]091106'!F28+'[1]091107'!F28+'[1]091108'!F28+'[1]110502'!F28+'[1]180410'!F28+'[1]250404 чл.вн'!F28+'[1]180404'!F28+'[1]250344'!F28+'[1]180109'!F28</f>
        <v>3062550</v>
      </c>
      <c r="G28" s="100">
        <f>'[1]010116'!G28+'[1]091103'!G28+'[1]091104'!G28+'[1]091106'!G28+'[1]091107'!G28+'[1]091108'!G28+'[1]110502'!G28+'[1]180410'!G28+'[1]250404 чл.вн'!G28+'[1]180404'!G28+'[1]250344'!G28+'[1]180109'!G28</f>
        <v>0</v>
      </c>
      <c r="H28" s="100">
        <f>'[1]010116'!H28+'[1]091103'!H28+'[1]091104'!H28+'[1]091106'!H28+'[1]091107'!H28+'[1]091108'!H28+'[1]110502'!H28+'[1]180410'!H28+'[1]250404 чл.вн'!H28+'[1]180404'!H28+'[1]250344'!H28+'[1]180109'!H28</f>
        <v>0</v>
      </c>
      <c r="I28" s="91">
        <f>'[1]010116'!I28+'[1]091103'!I28+'[1]091104'!I28+'[1]091106'!I28+'[1]091107'!I28+'[1]091108'!I28+'[1]110502'!I28+'[1]180410'!I28+'[1]250404 чл.вн'!I28+'[1]180404'!I28+'[1]250344'!I28+'[1]180109'!I28+'[1]Звед.пусто'!I28</f>
        <v>3060182.13</v>
      </c>
      <c r="J28" s="100">
        <f>'[1]010116'!J28+'[1]091103'!J28+'[1]091104'!J28+'[1]091106'!J28+'[1]091107'!J28+'[1]091108'!J28+'[1]110502'!J28+'[1]180410'!J28+'[1]250404 чл.вн'!J28+'[1]180404'!J28+'[1]250344'!J28+'[1]180109'!J28</f>
        <v>3060182.13</v>
      </c>
      <c r="K28" s="100">
        <f>'[1]010116'!K28+'[1]091103'!K28+'[1]091104'!K28+'[1]091106'!K28+'[1]091107'!K28+'[1]091108'!K28+'[1]110502'!K28+'[1]180410'!K28+'[1]250404 чл.вн'!K28+'[1]180404'!K28+'[1]250344'!K28+'[1]180109'!K28</f>
        <v>3060182.13</v>
      </c>
      <c r="L28" s="91">
        <f>'[1]010116'!L28+'[1]091103'!L28+'[1]091104'!L28+'[1]091106'!L28+'[1]091107'!L28+'[1]091108'!L28+'[1]110502'!L28+'[1]180410'!L28+'[1]250404 чл.вн'!L28+'[1]180404'!L28+'[1]250344'!L28+'[1]180109'!L28+'[1]Звед.пусто'!L28</f>
        <v>0</v>
      </c>
      <c r="M28" s="101"/>
      <c r="N28" s="102"/>
      <c r="O28" s="102"/>
      <c r="P28" s="103"/>
      <c r="Q28" s="103"/>
      <c r="R28" s="103"/>
      <c r="S28" s="103"/>
      <c r="T28" s="103"/>
      <c r="U28" s="103"/>
      <c r="V28" s="103">
        <f>'[1]010116'!V30+'[1]091108'!U28</f>
        <v>0</v>
      </c>
      <c r="W28" s="103">
        <f>'[1]010116'!W30+'[1]091108'!V28</f>
        <v>0</v>
      </c>
      <c r="X28" s="103">
        <f>'[1]010116'!X30+'[1]091108'!W28</f>
        <v>0</v>
      </c>
      <c r="Y28" s="103">
        <f>'[1]010116'!Y30+'[1]091108'!X28</f>
        <v>0</v>
      </c>
      <c r="Z28" s="103">
        <f>'[1]010116'!Z30+'[1]091108'!Y28</f>
        <v>0</v>
      </c>
      <c r="AA28" s="103">
        <f>'[1]010116'!AA30+'[1]091108'!Z28</f>
        <v>0</v>
      </c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</row>
    <row r="29" spans="1:60" ht="18.75" customHeight="1">
      <c r="A29" s="118" t="s">
        <v>68</v>
      </c>
      <c r="B29" s="119">
        <v>2200</v>
      </c>
      <c r="C29" s="99" t="s">
        <v>69</v>
      </c>
      <c r="D29" s="100">
        <f>'[1]010116'!D29+'[1]091103'!D29+'[1]091104'!D29+'[1]091106'!D29+'[1]091107'!D29+'[1]091108'!D29+'[1]110502'!D29+'[1]180410'!D29+'[1]250404 чл.вн'!D29+'[1]180404'!D29+'[1]250344'!D29+'[1]180109'!D29</f>
        <v>16378978</v>
      </c>
      <c r="E29" s="100">
        <f>'[1]010116'!E29+'[1]091103'!E29+'[1]091104'!E29+'[1]091106'!E29+'[1]091107'!E29+'[1]091108'!E29+'[1]110502'!E29+'[1]180410'!E29+'[1]250404 чл.вн'!E29+'[1]180404'!E29+'[1]250344'!E29+'[1]180109'!E29</f>
        <v>0</v>
      </c>
      <c r="F29" s="100">
        <f>'[1]010116'!F29+'[1]091103'!F29+'[1]091104'!F29+'[1]091106'!F29+'[1]091107'!F29+'[1]091108'!F29+'[1]110502'!F29+'[1]180410'!F29+'[1]250404 чл.вн'!F29+'[1]180404'!F29+'[1]250344'!F29+'[1]180109'!F29</f>
        <v>0</v>
      </c>
      <c r="G29" s="100">
        <f>'[1]010116'!G29+'[1]091103'!G29+'[1]091104'!G29+'[1]091106'!G29+'[1]091107'!G29+'[1]091108'!G29+'[1]110502'!G29+'[1]180410'!G29+'[1]250404 чл.вн'!G29+'[1]180404'!G29+'[1]250344'!G29+'[1]180109'!G29</f>
        <v>0</v>
      </c>
      <c r="H29" s="100">
        <f>'[1]010116'!H29+'[1]091103'!H29+'[1]091104'!H29+'[1]091106'!H29+'[1]091107'!H29+'[1]091108'!H29+'[1]110502'!H29+'[1]180410'!H29+'[1]250404 чл.вн'!H29+'[1]180404'!H29+'[1]250344'!H29+'[1]180109'!H29</f>
        <v>0</v>
      </c>
      <c r="I29" s="91">
        <f>'[1]010116'!I29+'[1]091103'!I29+'[1]091104'!I29+'[1]091106'!I29+'[1]091107'!I29+'[1]091108'!I29+'[1]110502'!I29+'[1]180410'!I29+'[1]250404 чл.вн'!I29+'[1]180404'!I29+'[1]250344'!I29+'[1]180109'!I29+'[1]Звед.пусто'!I29</f>
        <v>15643350.73</v>
      </c>
      <c r="J29" s="100">
        <f>'[1]010116'!J29+'[1]091103'!J29+'[1]091104'!J29+'[1]091106'!J29+'[1]091107'!J29+'[1]091108'!J29+'[1]110502'!J29+'[1]180410'!J29+'[1]250404 чл.вн'!J29+'[1]180404'!J29+'[1]250344'!J29+'[1]180109'!J29</f>
        <v>15643350.73</v>
      </c>
      <c r="K29" s="100">
        <f>'[1]010116'!K29+'[1]091103'!K29+'[1]091104'!K29+'[1]091106'!K29+'[1]091107'!K29+'[1]091108'!K29+'[1]110502'!K29+'[1]180410'!K29+'[1]250404 чл.вн'!K29+'[1]180404'!K29+'[1]250344'!K29+'[1]180109'!K29</f>
        <v>15200668.22</v>
      </c>
      <c r="L29" s="91">
        <f>'[1]010116'!L29+'[1]091103'!L29+'[1]091104'!L29+'[1]091106'!L29+'[1]091107'!L29+'[1]091108'!L29+'[1]110502'!L29+'[1]180410'!L29+'[1]250404 чл.вн'!L29+'[1]180404'!L29+'[1]250344'!L29+'[1]180109'!L29+'[1]Звед.пусто'!L29</f>
        <v>0</v>
      </c>
      <c r="M29" s="101"/>
      <c r="N29" s="102"/>
      <c r="O29" s="102"/>
      <c r="P29" s="103"/>
      <c r="Q29" s="103">
        <f>SUM(Q30:Q34)</f>
        <v>0</v>
      </c>
      <c r="R29" s="103">
        <f>SUM(R30:R34)</f>
        <v>0</v>
      </c>
      <c r="S29" s="103">
        <f>SUM(S30:S34)</f>
        <v>0</v>
      </c>
      <c r="T29" s="103">
        <f>SUM(T30:T34)</f>
        <v>0</v>
      </c>
      <c r="U29" s="103">
        <f>SUM(U30:U34)</f>
        <v>0</v>
      </c>
      <c r="V29" s="103">
        <f>'[1]010116'!V31+'[1]091108'!U29</f>
        <v>0</v>
      </c>
      <c r="W29" s="103">
        <f>'[1]010116'!W31+'[1]091108'!V29</f>
        <v>0</v>
      </c>
      <c r="X29" s="103">
        <f>'[1]010116'!X31+'[1]091108'!W29</f>
        <v>0</v>
      </c>
      <c r="Y29" s="103">
        <f>'[1]010116'!Y31+'[1]091108'!X29</f>
        <v>0</v>
      </c>
      <c r="Z29" s="103">
        <f>'[1]010116'!Z31+'[1]091108'!Y29</f>
        <v>0</v>
      </c>
      <c r="AA29" s="103">
        <f>'[1]010116'!AA31+'[1]091108'!Z29</f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</row>
    <row r="30" spans="1:60" ht="18" customHeight="1">
      <c r="A30" s="118" t="s">
        <v>70</v>
      </c>
      <c r="B30" s="120">
        <v>2210</v>
      </c>
      <c r="C30" s="113" t="s">
        <v>71</v>
      </c>
      <c r="D30" s="100">
        <f>'[1]010116'!D30+'[1]091103'!D30+'[1]091104'!D30+'[1]091106'!D30+'[1]091107'!D30+'[1]091108'!D30+'[1]110502'!D30+'[1]180410'!D30+'[1]250404 чл.вн'!D30+'[1]180404'!D30+'[1]250344'!D30+'[1]180109'!D30</f>
        <v>2703576.6</v>
      </c>
      <c r="E30" s="100">
        <f>'[1]010116'!E30+'[1]091103'!E30+'[1]091104'!E30+'[1]091106'!E30+'[1]091107'!E30+'[1]091108'!E30+'[1]110502'!E30+'[1]180410'!E30+'[1]250404 чл.вн'!E30+'[1]180404'!E30+'[1]250344'!E30+'[1]180109'!E30</f>
        <v>0</v>
      </c>
      <c r="F30" s="100">
        <f>'[1]010116'!F30+'[1]091103'!F30+'[1]091104'!F30+'[1]091106'!F30+'[1]091107'!F30+'[1]091108'!F30+'[1]110502'!F30+'[1]180410'!F30+'[1]250404 чл.вн'!F30+'[1]180404'!F30+'[1]250344'!F30+'[1]180109'!F30</f>
        <v>0</v>
      </c>
      <c r="G30" s="100">
        <f>'[1]010116'!G30+'[1]091103'!G30+'[1]091104'!G30+'[1]091106'!G30+'[1]091107'!G30+'[1]091108'!G30+'[1]110502'!G30+'[1]180410'!G30+'[1]250404 чл.вн'!G30+'[1]180404'!G30+'[1]250344'!G30+'[1]180109'!G30</f>
        <v>0</v>
      </c>
      <c r="H30" s="100">
        <f>'[1]010116'!H30+'[1]091103'!H30+'[1]091104'!H30+'[1]091106'!H30+'[1]091107'!H30+'[1]091108'!H30+'[1]110502'!H30+'[1]180410'!H30+'[1]250404 чл.вн'!H30+'[1]180404'!H30+'[1]250344'!H30+'[1]180109'!H30</f>
        <v>0</v>
      </c>
      <c r="I30" s="91">
        <f>'[1]010116'!I30+'[1]091103'!I30+'[1]091104'!I30+'[1]091106'!I30+'[1]091107'!I30+'[1]091108'!I30+'[1]110502'!I30+'[1]180410'!I30+'[1]250404 чл.вн'!I30+'[1]180404'!I30+'[1]250344'!I30+'[1]180109'!I30+'[1]Звед.пусто'!I30</f>
        <v>2530915.96</v>
      </c>
      <c r="J30" s="100">
        <f>'[1]010116'!J30+'[1]091103'!J30+'[1]091104'!J30+'[1]091106'!J30+'[1]091107'!J30+'[1]091108'!J30+'[1]110502'!J30+'[1]180410'!J30+'[1]250404 чл.вн'!J30+'[1]180404'!J30+'[1]250344'!J30+'[1]180109'!J30</f>
        <v>2530915.96</v>
      </c>
      <c r="K30" s="100">
        <f>'[1]010116'!K30+'[1]091103'!K30+'[1]091104'!K30+'[1]091106'!K30+'[1]091107'!K30+'[1]091108'!K30+'[1]110502'!K30+'[1]180410'!K30+'[1]250404 чл.вн'!K30+'[1]180404'!K30+'[1]250344'!K30+'[1]180109'!K30</f>
        <v>2138224.34</v>
      </c>
      <c r="L30" s="91">
        <f>'[1]010116'!L30+'[1]091103'!L30+'[1]091104'!L30+'[1]091106'!L30+'[1]091107'!L30+'[1]091108'!L30+'[1]110502'!L30+'[1]180410'!L30+'[1]250404 чл.вн'!L30+'[1]180404'!L30+'[1]250344'!L30+'[1]180109'!L30+'[1]Звед.пусто'!L30</f>
        <v>0</v>
      </c>
      <c r="M30" s="101"/>
      <c r="N30" s="102"/>
      <c r="O30" s="102"/>
      <c r="P30" s="103"/>
      <c r="Q30" s="103"/>
      <c r="R30" s="103"/>
      <c r="S30" s="103"/>
      <c r="T30" s="103"/>
      <c r="U30" s="103"/>
      <c r="V30" s="103">
        <f>'[1]010116'!V32+'[1]091108'!U30</f>
        <v>0</v>
      </c>
      <c r="W30" s="103">
        <f>'[1]010116'!W32+'[1]091108'!V30</f>
        <v>0</v>
      </c>
      <c r="X30" s="103">
        <f>'[1]010116'!X32+'[1]091108'!W30</f>
        <v>0</v>
      </c>
      <c r="Y30" s="103">
        <f>'[1]010116'!Y32+'[1]091108'!X30</f>
        <v>0</v>
      </c>
      <c r="Z30" s="103">
        <f>'[1]010116'!Z32+'[1]091108'!Y30</f>
        <v>0</v>
      </c>
      <c r="AA30" s="103">
        <f>'[1]010116'!AA32+'[1]091108'!Z30</f>
        <v>0</v>
      </c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</row>
    <row r="31" spans="1:60" ht="17.25" customHeight="1">
      <c r="A31" s="121" t="s">
        <v>72</v>
      </c>
      <c r="B31" s="120">
        <v>2220</v>
      </c>
      <c r="C31" s="42" t="s">
        <v>73</v>
      </c>
      <c r="D31" s="100">
        <f>'[1]010116'!D31+'[1]091103'!D31+'[1]091104'!D31+'[1]091106'!D31+'[1]091107'!D31+'[1]091108'!D31+'[1]110502'!D31+'[1]180410'!D31+'[1]250404 чл.вн'!D31+'[1]180404'!D31+'[1]250344'!D31+'[1]180109'!D31</f>
        <v>0</v>
      </c>
      <c r="E31" s="100">
        <f>'[1]010116'!E31+'[1]091103'!E31+'[1]091104'!E31+'[1]091106'!E31+'[1]091107'!E31+'[1]091108'!E31+'[1]110502'!E31+'[1]180410'!E31+'[1]250404 чл.вн'!E31+'[1]180404'!E31+'[1]250344'!E31+'[1]180109'!E31</f>
        <v>0</v>
      </c>
      <c r="F31" s="100">
        <f>'[1]010116'!F31+'[1]091103'!F31+'[1]091104'!F31+'[1]091106'!F31+'[1]091107'!F31+'[1]091108'!F31+'[1]110502'!F31+'[1]180410'!F31+'[1]250404 чл.вн'!F31+'[1]180404'!F31+'[1]250344'!F31+'[1]180109'!F31</f>
        <v>0</v>
      </c>
      <c r="G31" s="100">
        <f>'[1]010116'!G31+'[1]091103'!G31+'[1]091104'!G31+'[1]091106'!G31+'[1]091107'!G31+'[1]091108'!G31+'[1]110502'!G31+'[1]180410'!G31+'[1]250404 чл.вн'!G31+'[1]180404'!G31+'[1]250344'!G31+'[1]180109'!G31</f>
        <v>0</v>
      </c>
      <c r="H31" s="100">
        <f>'[1]010116'!H31+'[1]091103'!H31+'[1]091104'!H31+'[1]091106'!H31+'[1]091107'!H31+'[1]091108'!H31+'[1]110502'!H31+'[1]180410'!H31+'[1]250404 чл.вн'!H31+'[1]180404'!H31+'[1]250344'!H31+'[1]180109'!H31</f>
        <v>0</v>
      </c>
      <c r="I31" s="91">
        <f>'[1]010116'!I31+'[1]091103'!I31+'[1]091104'!I31+'[1]091106'!I31+'[1]091107'!I31+'[1]091108'!I31+'[1]110502'!I31+'[1]180410'!I31+'[1]250404 чл.вн'!I31+'[1]180404'!I31+'[1]250344'!I31+'[1]180109'!I31+'[1]Звед.пусто'!I31</f>
        <v>0</v>
      </c>
      <c r="J31" s="100">
        <f>'[1]010116'!J31+'[1]091103'!J31+'[1]091104'!J31+'[1]091106'!J31+'[1]091107'!J31+'[1]091108'!J31+'[1]110502'!J31+'[1]180410'!J31+'[1]250404 чл.вн'!J31+'[1]180404'!J31+'[1]250344'!J31+'[1]180109'!J31</f>
        <v>0</v>
      </c>
      <c r="K31" s="100">
        <f>'[1]010116'!K31+'[1]091103'!K31+'[1]091104'!K31+'[1]091106'!K31+'[1]091107'!K31+'[1]091108'!K31+'[1]110502'!K31+'[1]180410'!K31+'[1]250404 чл.вн'!K31+'[1]180404'!K31+'[1]250344'!K31+'[1]180109'!K31</f>
        <v>0</v>
      </c>
      <c r="L31" s="91">
        <f>'[1]010116'!L31+'[1]091103'!L31+'[1]091104'!L31+'[1]091106'!L31+'[1]091107'!L31+'[1]091108'!L31+'[1]110502'!L31+'[1]180410'!L31+'[1]250404 чл.вн'!L31+'[1]180404'!L31+'[1]250344'!L31+'[1]180109'!L31+'[1]Звед.пусто'!L31</f>
        <v>0</v>
      </c>
      <c r="M31" s="101"/>
      <c r="N31" s="102"/>
      <c r="O31" s="102"/>
      <c r="P31" s="103"/>
      <c r="Q31" s="103"/>
      <c r="R31" s="103"/>
      <c r="S31" s="103"/>
      <c r="T31" s="103"/>
      <c r="U31" s="103"/>
      <c r="V31" s="103">
        <f>'[1]010116'!V33+'[1]091108'!U31</f>
        <v>0</v>
      </c>
      <c r="W31" s="103">
        <f>'[1]010116'!W33+'[1]091108'!V31</f>
        <v>0</v>
      </c>
      <c r="X31" s="103">
        <f>'[1]010116'!X33+'[1]091108'!W31</f>
        <v>0</v>
      </c>
      <c r="Y31" s="103">
        <f>'[1]010116'!Y33+'[1]091108'!X31</f>
        <v>0</v>
      </c>
      <c r="Z31" s="103">
        <f>'[1]010116'!Z33+'[1]091108'!Y31</f>
        <v>0</v>
      </c>
      <c r="AA31" s="103">
        <f>'[1]010116'!AA33+'[1]091108'!Z31</f>
        <v>0</v>
      </c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</row>
    <row r="32" spans="1:60" ht="17.25" customHeight="1">
      <c r="A32" s="121" t="s">
        <v>74</v>
      </c>
      <c r="B32" s="120">
        <v>2230</v>
      </c>
      <c r="C32" s="122">
        <v>110</v>
      </c>
      <c r="D32" s="100">
        <f>'[1]010116'!D32+'[1]091103'!D32+'[1]091104'!D32+'[1]091106'!D32+'[1]091107'!D32+'[1]091108'!D32+'[1]110502'!D32+'[1]180410'!D32+'[1]250404 чл.вн'!D32+'[1]180404'!D32+'[1]250344'!D32+'[1]180109'!D32</f>
        <v>0</v>
      </c>
      <c r="E32" s="100">
        <f>'[1]010116'!E32+'[1]091103'!E32+'[1]091104'!E32+'[1]091106'!E32+'[1]091107'!E32+'[1]091108'!E32+'[1]110502'!E32+'[1]180410'!E32+'[1]250404 чл.вн'!E32+'[1]180404'!E32+'[1]250344'!E32+'[1]180109'!E32</f>
        <v>0</v>
      </c>
      <c r="F32" s="100">
        <f>'[1]010116'!F32+'[1]091103'!F32+'[1]091104'!F32+'[1]091106'!F32+'[1]091107'!F32+'[1]091108'!F32+'[1]110502'!F32+'[1]180410'!F32+'[1]250404 чл.вн'!F32+'[1]180404'!F32+'[1]250344'!F32+'[1]180109'!F32</f>
        <v>0</v>
      </c>
      <c r="G32" s="100">
        <f>'[1]010116'!G32+'[1]091103'!G32+'[1]091104'!G32+'[1]091106'!G32+'[1]091107'!G32+'[1]091108'!G32+'[1]110502'!G32+'[1]180410'!G32+'[1]250404 чл.вн'!G32+'[1]180404'!G32+'[1]250344'!G32+'[1]180109'!G32</f>
        <v>0</v>
      </c>
      <c r="H32" s="100">
        <f>'[1]010116'!H32+'[1]091103'!H32+'[1]091104'!H32+'[1]091106'!H32+'[1]091107'!H32+'[1]091108'!H32+'[1]110502'!H32+'[1]180410'!H32+'[1]250404 чл.вн'!H32+'[1]180404'!H32+'[1]250344'!H32+'[1]180109'!H32</f>
        <v>0</v>
      </c>
      <c r="I32" s="91">
        <f>'[1]010116'!I32+'[1]091103'!I32+'[1]091104'!I32+'[1]091106'!I32+'[1]091107'!I32+'[1]091108'!I32+'[1]110502'!I32+'[1]180410'!I32+'[1]250404 чл.вн'!I32+'[1]180404'!I32+'[1]250344'!I32+'[1]180109'!I32+'[1]Звед.пусто'!I32</f>
        <v>0</v>
      </c>
      <c r="J32" s="100">
        <f>'[1]010116'!J32+'[1]091103'!J32+'[1]091104'!J32+'[1]091106'!J32+'[1]091107'!J32+'[1]091108'!J32+'[1]110502'!J32+'[1]180410'!J32+'[1]250404 чл.вн'!J32+'[1]180404'!J32+'[1]250344'!J32+'[1]180109'!J32</f>
        <v>0</v>
      </c>
      <c r="K32" s="100">
        <f>'[1]010116'!K32+'[1]091103'!K32+'[1]091104'!K32+'[1]091106'!K32+'[1]091107'!K32+'[1]091108'!K32+'[1]110502'!K32+'[1]180410'!K32+'[1]250404 чл.вн'!K32+'[1]180404'!K32+'[1]250344'!K32+'[1]180109'!K32</f>
        <v>0</v>
      </c>
      <c r="L32" s="91">
        <f>'[1]010116'!L32+'[1]091103'!L32+'[1]091104'!L32+'[1]091106'!L32+'[1]091107'!L32+'[1]091108'!L32+'[1]110502'!L32+'[1]180410'!L32+'[1]250404 чл.вн'!L32+'[1]180404'!L32+'[1]250344'!L32+'[1]180109'!L32+'[1]Звед.пусто'!L32</f>
        <v>0</v>
      </c>
      <c r="M32" s="101"/>
      <c r="N32" s="102"/>
      <c r="O32" s="102"/>
      <c r="P32" s="103"/>
      <c r="Q32" s="103"/>
      <c r="R32" s="103"/>
      <c r="S32" s="103"/>
      <c r="T32" s="103"/>
      <c r="U32" s="103"/>
      <c r="V32" s="103">
        <f>'[1]010116'!V34+'[1]091108'!U32</f>
        <v>0</v>
      </c>
      <c r="W32" s="103">
        <f>'[1]010116'!W34+'[1]091108'!V32</f>
        <v>0</v>
      </c>
      <c r="X32" s="103">
        <f>'[1]010116'!X34+'[1]091108'!W32</f>
        <v>0</v>
      </c>
      <c r="Y32" s="103">
        <f>'[1]010116'!Y34+'[1]091108'!X32</f>
        <v>0</v>
      </c>
      <c r="Z32" s="103">
        <f>'[1]010116'!Z34+'[1]091108'!Y32</f>
        <v>0</v>
      </c>
      <c r="AA32" s="103">
        <f>'[1]010116'!AA34+'[1]091108'!Z32</f>
        <v>0</v>
      </c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</row>
    <row r="33" spans="1:60" s="126" customFormat="1" ht="17.25" customHeight="1">
      <c r="A33" s="121" t="s">
        <v>75</v>
      </c>
      <c r="B33" s="120">
        <v>2240</v>
      </c>
      <c r="C33" s="123">
        <v>120</v>
      </c>
      <c r="D33" s="100">
        <f>'[1]010116'!D33+'[1]091103'!D33+'[1]091104'!D33+'[1]091106'!D33+'[1]091107'!D33+'[1]091108'!D33+'[1]110502'!D33+'[1]180410'!D33+'[1]250404 чл.вн'!D33+'[1]180404'!D33+'[1]250344'!D33+'[1]180109'!D33</f>
        <v>5494481</v>
      </c>
      <c r="E33" s="100">
        <f>'[1]010116'!E33+'[1]091103'!E33+'[1]091104'!E33+'[1]091106'!E33+'[1]091107'!E33+'[1]091108'!E33+'[1]110502'!E33+'[1]180410'!E33+'[1]250404 чл.вн'!E33+'[1]180404'!E33+'[1]250344'!E33+'[1]180109'!E33</f>
        <v>0</v>
      </c>
      <c r="F33" s="100">
        <f>'[1]010116'!F33+'[1]091103'!F33+'[1]091104'!F33+'[1]091106'!F33+'[1]091107'!F33+'[1]091108'!F33+'[1]110502'!F33+'[1]180410'!F33+'[1]250404 чл.вн'!F33+'[1]180404'!F33+'[1]250344'!F33+'[1]180109'!F33</f>
        <v>0</v>
      </c>
      <c r="G33" s="100">
        <f>'[1]010116'!G33+'[1]091103'!G33+'[1]091104'!G33+'[1]091106'!G33+'[1]091107'!G33+'[1]091108'!G33+'[1]110502'!G33+'[1]180410'!G33+'[1]250404 чл.вн'!G33+'[1]180404'!G33+'[1]250344'!G33+'[1]180109'!G33</f>
        <v>0</v>
      </c>
      <c r="H33" s="100">
        <f>'[1]010116'!H33+'[1]091103'!H33+'[1]091104'!H33+'[1]091106'!H33+'[1]091107'!H33+'[1]091108'!H33+'[1]110502'!H33+'[1]180410'!H33+'[1]250404 чл.вн'!H33+'[1]180404'!H33+'[1]250344'!H33+'[1]180109'!H33</f>
        <v>0</v>
      </c>
      <c r="I33" s="91">
        <f>'[1]010116'!I33+'[1]091103'!I33+'[1]091104'!I33+'[1]091106'!I33+'[1]091107'!I33+'[1]091108'!I33+'[1]110502'!I33+'[1]180410'!I33+'[1]250404 чл.вн'!I33+'[1]180404'!I33+'[1]250344'!I33+'[1]180109'!I33+'[1]Звед.пусто'!I33</f>
        <v>5054131.17</v>
      </c>
      <c r="J33" s="100">
        <f>'[1]010116'!J33+'[1]091103'!J33+'[1]091104'!J33+'[1]091106'!J33+'[1]091107'!J33+'[1]091108'!J33+'[1]110502'!J33+'[1]180410'!J33+'[1]250404 чл.вн'!J33+'[1]180404'!J33+'[1]250344'!J33+'[1]180109'!J33</f>
        <v>5054131.17</v>
      </c>
      <c r="K33" s="100">
        <f>'[1]010116'!K33+'[1]091103'!K33+'[1]091104'!K33+'[1]091106'!K33+'[1]091107'!K33+'[1]091108'!K33+'[1]110502'!K33+'[1]180410'!K33+'[1]250404 чл.вн'!K33+'[1]180404'!K33+'[1]250344'!K33+'[1]180109'!K33</f>
        <v>5004140.28</v>
      </c>
      <c r="L33" s="91">
        <f>'[1]010116'!L33+'[1]091103'!L33+'[1]091104'!L33+'[1]091106'!L33+'[1]091107'!L33+'[1]091108'!L33+'[1]110502'!L33+'[1]180410'!L33+'[1]250404 чл.вн'!L33+'[1]180404'!L33+'[1]250344'!L33+'[1]180109'!L33+'[1]Звед.пусто'!L33</f>
        <v>0</v>
      </c>
      <c r="M33" s="101"/>
      <c r="N33" s="102"/>
      <c r="O33" s="102"/>
      <c r="P33" s="103"/>
      <c r="Q33" s="103"/>
      <c r="R33" s="103"/>
      <c r="S33" s="103"/>
      <c r="T33" s="103"/>
      <c r="U33" s="103"/>
      <c r="V33" s="103" t="e">
        <f>'[1]010116'!#REF!+'[1]091108'!U33</f>
        <v>#REF!</v>
      </c>
      <c r="W33" s="103" t="e">
        <f>'[1]010116'!#REF!+'[1]091108'!V33</f>
        <v>#REF!</v>
      </c>
      <c r="X33" s="103" t="e">
        <f>'[1]010116'!#REF!+'[1]091108'!W33</f>
        <v>#REF!</v>
      </c>
      <c r="Y33" s="103" t="e">
        <f>'[1]010116'!#REF!+'[1]091108'!X33</f>
        <v>#REF!</v>
      </c>
      <c r="Z33" s="103" t="e">
        <f>'[1]010116'!#REF!+'[1]091108'!Y33</f>
        <v>#REF!</v>
      </c>
      <c r="AA33" s="103" t="e">
        <f>'[1]010116'!#REF!+'[1]091108'!Z33</f>
        <v>#REF!</v>
      </c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</row>
    <row r="34" spans="1:60" ht="16.5" customHeight="1" hidden="1">
      <c r="A34" s="118" t="s">
        <v>76</v>
      </c>
      <c r="B34" s="120">
        <v>1135</v>
      </c>
      <c r="C34" s="123"/>
      <c r="D34" s="100">
        <f>'[1]010116'!D34+'[1]091103'!D34+'[1]091104'!D34+'[1]091106'!D34+'[1]091107'!D34+'[1]091108'!D34+'[1]110502'!D34+'[1]180410'!D34+'[1]250404 чл.вн'!D34+'[1]180404'!D34+'[1]250344'!D34+'[1]180109'!D34</f>
        <v>0</v>
      </c>
      <c r="E34" s="100">
        <f>'[1]010116'!E34+'[1]091103'!E34+'[1]091104'!E34+'[1]091106'!E34+'[1]091107'!E34+'[1]091108'!E34+'[1]110502'!E34+'[1]180410'!E34+'[1]250404 чл.вн'!E34+'[1]180404'!E34+'[1]250344'!E34+'[1]180109'!E34</f>
        <v>0</v>
      </c>
      <c r="F34" s="100">
        <f>'[1]010116'!F34+'[1]091103'!F34+'[1]091104'!F34+'[1]091106'!F34+'[1]091107'!F34+'[1]091108'!F34+'[1]110502'!F34+'[1]180410'!F34+'[1]250404 чл.вн'!F34+'[1]180404'!F34+'[1]250344'!F34+'[1]180109'!F34</f>
        <v>0</v>
      </c>
      <c r="G34" s="100">
        <f>'[1]010116'!G34+'[1]091103'!G34+'[1]091104'!G34+'[1]091106'!G34+'[1]091107'!G34+'[1]091108'!G34+'[1]110502'!G34+'[1]180410'!G34+'[1]250404 чл.вн'!G34+'[1]180404'!G34+'[1]250344'!G34+'[1]180109'!G34</f>
        <v>0</v>
      </c>
      <c r="H34" s="100">
        <f>'[1]010116'!H34+'[1]091103'!H34+'[1]091104'!H34+'[1]091106'!H34+'[1]091107'!H34+'[1]091108'!H34+'[1]110502'!H34+'[1]180410'!H34+'[1]250404 чл.вн'!H34+'[1]180404'!H34+'[1]250344'!H34+'[1]180109'!H34</f>
        <v>0</v>
      </c>
      <c r="I34" s="91">
        <f>'[1]010116'!I34+'[1]091103'!I34+'[1]091104'!I34+'[1]091106'!I34+'[1]091107'!I34+'[1]091108'!I34+'[1]110502'!I34+'[1]180410'!I34+'[1]250404 чл.вн'!I34+'[1]180404'!I34+'[1]250344'!I34+'[1]180109'!I34+'[1]Звед.пусто'!I34</f>
        <v>0</v>
      </c>
      <c r="J34" s="100">
        <f>'[1]010116'!J34+'[1]091103'!J34+'[1]091104'!J34+'[1]091106'!J34+'[1]091107'!J34+'[1]091108'!J34+'[1]110502'!J34+'[1]180410'!J34+'[1]250404 чл.вн'!J34+'[1]180404'!J34+'[1]250344'!J34+'[1]180109'!J34</f>
        <v>0</v>
      </c>
      <c r="K34" s="100">
        <f>'[1]010116'!K34+'[1]091103'!K34+'[1]091104'!K34+'[1]091106'!K34+'[1]091107'!K34+'[1]091108'!K34+'[1]110502'!K34+'[1]180410'!K34+'[1]250404 чл.вн'!K34+'[1]180404'!K34+'[1]250344'!K34+'[1]180109'!K34</f>
        <v>0</v>
      </c>
      <c r="L34" s="91">
        <f>'[1]010116'!L34+'[1]091103'!L34+'[1]091104'!L34+'[1]091106'!L34+'[1]091107'!L34+'[1]091108'!L34+'[1]110502'!L34+'[1]180410'!L34+'[1]250404 чл.вн'!L34+'[1]180404'!L34+'[1]250344'!L34+'[1]180109'!L34+'[1]Звед.пусто'!L34</f>
        <v>0</v>
      </c>
      <c r="M34" s="101"/>
      <c r="N34" s="102"/>
      <c r="O34" s="102"/>
      <c r="P34" s="103"/>
      <c r="Q34" s="103"/>
      <c r="R34" s="103"/>
      <c r="S34" s="103"/>
      <c r="T34" s="103"/>
      <c r="U34" s="103"/>
      <c r="V34" s="103" t="e">
        <f>'[1]010116'!#REF!+'[1]091108'!U34</f>
        <v>#REF!</v>
      </c>
      <c r="W34" s="103" t="e">
        <f>'[1]010116'!#REF!+'[1]091108'!V34</f>
        <v>#REF!</v>
      </c>
      <c r="X34" s="103" t="e">
        <f>'[1]010116'!#REF!+'[1]091108'!W34</f>
        <v>#REF!</v>
      </c>
      <c r="Y34" s="103" t="e">
        <f>'[1]010116'!#REF!+'[1]091108'!X34</f>
        <v>#REF!</v>
      </c>
      <c r="Z34" s="103" t="e">
        <f>'[1]010116'!#REF!+'[1]091108'!Y34</f>
        <v>#REF!</v>
      </c>
      <c r="AA34" s="103" t="e">
        <f>'[1]010116'!#REF!+'[1]091108'!Z34</f>
        <v>#REF!</v>
      </c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</row>
    <row r="35" spans="1:60" ht="16.5" customHeight="1">
      <c r="A35" s="127" t="s">
        <v>77</v>
      </c>
      <c r="B35" s="128">
        <v>2250</v>
      </c>
      <c r="C35" s="129">
        <v>130</v>
      </c>
      <c r="D35" s="100">
        <f>'[1]010116'!D35+'[1]091103'!D35+'[1]091104'!D35+'[1]091106'!D35+'[1]091107'!D35+'[1]091108'!D35+'[1]110502'!D35+'[1]180410'!D35+'[1]250404 чл.вн'!D35+'[1]180404'!D35+'[1]250344'!D35+'[1]180109'!D35</f>
        <v>95000</v>
      </c>
      <c r="E35" s="100">
        <f>'[1]010116'!E35+'[1]091103'!E35+'[1]091104'!E35+'[1]091106'!E35+'[1]091107'!E35+'[1]091108'!E35+'[1]110502'!E35+'[1]180410'!E35+'[1]250404 чл.вн'!E35+'[1]180404'!E35+'[1]250344'!E35+'[1]180109'!E35</f>
        <v>0</v>
      </c>
      <c r="F35" s="100">
        <f>'[1]010116'!F35+'[1]091103'!F35+'[1]091104'!F35+'[1]091106'!F35+'[1]091107'!F35+'[1]091108'!F35+'[1]110502'!F35+'[1]180410'!F35+'[1]250404 чл.вн'!F35+'[1]180404'!F35+'[1]250344'!F35+'[1]180109'!F35</f>
        <v>0</v>
      </c>
      <c r="G35" s="100">
        <f>'[1]010116'!G35+'[1]091103'!G35+'[1]091104'!G35+'[1]091106'!G35+'[1]091107'!G35+'[1]091108'!G35+'[1]110502'!G35+'[1]180410'!G35+'[1]250404 чл.вн'!G35+'[1]180404'!G35+'[1]250344'!G35+'[1]180109'!G35</f>
        <v>0</v>
      </c>
      <c r="H35" s="100">
        <f>'[1]010116'!H35+'[1]091103'!H35+'[1]091104'!H35+'[1]091106'!H35+'[1]091107'!H35+'[1]091108'!H35+'[1]110502'!H35+'[1]180410'!H35+'[1]250404 чл.вн'!H35+'[1]180404'!H35+'[1]250344'!H35+'[1]180109'!H35</f>
        <v>0</v>
      </c>
      <c r="I35" s="91">
        <f>'[1]010116'!I35+'[1]091103'!I35+'[1]091104'!I35+'[1]091106'!I35+'[1]091107'!I35+'[1]091108'!I35+'[1]110502'!I35+'[1]180410'!I35+'[1]250404 чл.вн'!I35+'[1]180404'!I35+'[1]250344'!I35+'[1]180109'!I35+'[1]Звед.пусто'!I35</f>
        <v>78441.47</v>
      </c>
      <c r="J35" s="100">
        <f>'[1]010116'!J35+'[1]091103'!J35+'[1]091104'!J35+'[1]091106'!J35+'[1]091107'!J35+'[1]091108'!J35+'[1]110502'!J35+'[1]180410'!J35+'[1]250404 чл.вн'!J35+'[1]180404'!J35+'[1]250344'!J35+'[1]180109'!J35</f>
        <v>78441.47</v>
      </c>
      <c r="K35" s="100">
        <f>'[1]010116'!K35+'[1]091103'!K35+'[1]091104'!K35+'[1]091106'!K35+'[1]091107'!K35+'[1]091108'!K35+'[1]110502'!K35+'[1]180410'!K35+'[1]250404 чл.вн'!K35+'[1]180404'!K35+'[1]250344'!K35+'[1]180109'!K35</f>
        <v>78441.47</v>
      </c>
      <c r="L35" s="91">
        <f>'[1]010116'!L35+'[1]091103'!L35+'[1]091104'!L35+'[1]091106'!L35+'[1]091107'!L35+'[1]091108'!L35+'[1]110502'!L35+'[1]180410'!L35+'[1]250404 чл.вн'!L35+'[1]180404'!L35+'[1]250344'!L35+'[1]180109'!L35+'[1]Звед.пусто'!L35</f>
        <v>0</v>
      </c>
      <c r="M35" s="130"/>
      <c r="N35" s="102"/>
      <c r="O35" s="102"/>
      <c r="P35" s="103"/>
      <c r="Q35" s="103"/>
      <c r="R35" s="103"/>
      <c r="S35" s="103"/>
      <c r="T35" s="103"/>
      <c r="U35" s="103"/>
      <c r="V35" s="103">
        <f>'[1]010116'!V39+'[1]091108'!U35</f>
        <v>0</v>
      </c>
      <c r="W35" s="103">
        <f>'[1]010116'!W39+'[1]091108'!V35</f>
        <v>0</v>
      </c>
      <c r="X35" s="103">
        <f>'[1]010116'!X39+'[1]091108'!W35</f>
        <v>0</v>
      </c>
      <c r="Y35" s="103">
        <f>'[1]010116'!Y39+'[1]091108'!X35</f>
        <v>0</v>
      </c>
      <c r="Z35" s="103">
        <f>'[1]010116'!Z39+'[1]091108'!Y35</f>
        <v>0</v>
      </c>
      <c r="AA35" s="103">
        <f>'[1]010116'!AA39+'[1]091108'!Z35</f>
        <v>0</v>
      </c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</row>
    <row r="36" spans="1:60" ht="18" customHeight="1">
      <c r="A36" s="131" t="s">
        <v>78</v>
      </c>
      <c r="B36" s="128">
        <v>2260</v>
      </c>
      <c r="C36" s="129">
        <v>140</v>
      </c>
      <c r="D36" s="100">
        <f>'[1]010116'!D36+'[1]091103'!D36+'[1]091104'!D36+'[1]091106'!D36+'[1]091107'!D36+'[1]091108'!D36+'[1]110502'!D36+'[1]180410'!D36+'[1]250404 чл.вн'!D36+'[1]180404'!D36+'[1]250344'!D36+'[1]180109'!D36</f>
        <v>0</v>
      </c>
      <c r="E36" s="100">
        <f>'[1]010116'!E36+'[1]091103'!E36+'[1]091104'!E36+'[1]091106'!E36+'[1]091107'!E36+'[1]091108'!E36+'[1]110502'!E36+'[1]180410'!E36+'[1]250404 чл.вн'!E36+'[1]180404'!E36+'[1]250344'!E36+'[1]180109'!E36</f>
        <v>0</v>
      </c>
      <c r="F36" s="100">
        <f>'[1]010116'!F36+'[1]091103'!F36+'[1]091104'!F36+'[1]091106'!F36+'[1]091107'!F36+'[1]091108'!F36+'[1]110502'!F36+'[1]180410'!F36+'[1]250404 чл.вн'!F36+'[1]180404'!F36+'[1]250344'!F36+'[1]180109'!F36</f>
        <v>0</v>
      </c>
      <c r="G36" s="100">
        <f>'[1]010116'!G36+'[1]091103'!G36+'[1]091104'!G36+'[1]091106'!G36+'[1]091107'!G36+'[1]091108'!G36+'[1]110502'!G36+'[1]180410'!G36+'[1]250404 чл.вн'!G36+'[1]180404'!G36+'[1]250344'!G36+'[1]180109'!G36</f>
        <v>0</v>
      </c>
      <c r="H36" s="100">
        <f>'[1]010116'!H36+'[1]091103'!H36+'[1]091104'!H36+'[1]091106'!H36+'[1]091107'!H36+'[1]091108'!H36+'[1]110502'!H36+'[1]180410'!H36+'[1]250404 чл.вн'!H36+'[1]180404'!H36+'[1]250344'!H36+'[1]180109'!H36</f>
        <v>0</v>
      </c>
      <c r="I36" s="100">
        <f>'[1]010116'!I36+'[1]091103'!I36+'[1]091104'!I36+'[1]091106'!I36+'[1]091107'!I36+'[1]091108'!I36+'[1]110502'!I36+'[1]180410'!I36+'[1]250404 чл.вн'!I36+'[1]180404'!I36+'[1]250344'!I36+'[1]180109'!I36</f>
        <v>0</v>
      </c>
      <c r="J36" s="100">
        <f>'[1]010116'!J36+'[1]091103'!J36+'[1]091104'!J36+'[1]091106'!J36+'[1]091107'!J36+'[1]091108'!J36+'[1]110502'!J36+'[1]180410'!J36+'[1]250404 чл.вн'!J36+'[1]180404'!J36+'[1]250344'!J36+'[1]180109'!J36</f>
        <v>0</v>
      </c>
      <c r="K36" s="100">
        <f>'[1]010116'!K36+'[1]091103'!K36+'[1]091104'!K36+'[1]091106'!K36+'[1]091107'!K36+'[1]091108'!K36+'[1]110502'!K36+'[1]180410'!K36+'[1]250404 чл.вн'!K36+'[1]180404'!K36+'[1]250344'!K36+'[1]180109'!K36</f>
        <v>0</v>
      </c>
      <c r="L36" s="100">
        <f>'[1]010116'!L36+'[1]091103'!L36+'[1]091104'!L36+'[1]091106'!L36+'[1]091107'!L36+'[1]091108'!L36+'[1]110502'!L36+'[1]180410'!L36+'[1]250404 чл.вн'!L36+'[1]180404'!L36+'[1]250344'!L36+'[1]180109'!L36</f>
        <v>0</v>
      </c>
      <c r="M36" s="130"/>
      <c r="N36" s="102"/>
      <c r="O36" s="102"/>
      <c r="P36" s="103"/>
      <c r="Q36" s="103"/>
      <c r="R36" s="103"/>
      <c r="S36" s="103"/>
      <c r="T36" s="103"/>
      <c r="U36" s="103"/>
      <c r="V36" s="103">
        <f>'[1]010116'!V40+'[1]091108'!U36</f>
        <v>0</v>
      </c>
      <c r="W36" s="103">
        <f>'[1]010116'!W40+'[1]091108'!V36</f>
        <v>0</v>
      </c>
      <c r="X36" s="103">
        <f>'[1]010116'!X40+'[1]091108'!W36</f>
        <v>0</v>
      </c>
      <c r="Y36" s="103">
        <f>'[1]010116'!Y40+'[1]091108'!X36</f>
        <v>0</v>
      </c>
      <c r="Z36" s="103">
        <f>'[1]010116'!Z40+'[1]091108'!Y36</f>
        <v>0</v>
      </c>
      <c r="AA36" s="103">
        <f>'[1]010116'!AA40+'[1]091108'!Z36</f>
        <v>0</v>
      </c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</row>
    <row r="37" spans="1:60" ht="19.5" customHeight="1">
      <c r="A37" s="127" t="s">
        <v>79</v>
      </c>
      <c r="B37" s="132">
        <v>2270</v>
      </c>
      <c r="C37" s="133">
        <v>150</v>
      </c>
      <c r="D37" s="100">
        <f>'[1]010116'!D37+'[1]091103'!D37+'[1]091104'!D37+'[1]091106'!D37+'[1]091107'!D37+'[1]091108'!D37+'[1]110502'!D37+'[1]180410'!D37+'[1]250404 чл.вн'!D37+'[1]180404'!D37+'[1]250344'!D37+'[1]180109'!D37</f>
        <v>1729473</v>
      </c>
      <c r="E37" s="100">
        <f>'[1]010116'!E37+'[1]091103'!E37+'[1]091104'!E37+'[1]091106'!E37+'[1]091107'!E37+'[1]091108'!E37+'[1]110502'!E37+'[1]180410'!E37+'[1]250404 чл.вн'!E37+'[1]180404'!E37+'[1]250344'!E37+'[1]180109'!E37</f>
        <v>1729473</v>
      </c>
      <c r="F37" s="100">
        <f>'[1]010116'!F37+'[1]091103'!F37+'[1]091104'!F37+'[1]091106'!F37+'[1]091107'!F37+'[1]091108'!F37+'[1]110502'!F37+'[1]180410'!F37+'[1]250404 чл.вн'!F37+'[1]180404'!F37+'[1]250344'!F37+'[1]180109'!F37</f>
        <v>1729473</v>
      </c>
      <c r="G37" s="100">
        <f>'[1]010116'!G37+'[1]091103'!G37+'[1]091104'!G37+'[1]091106'!G37+'[1]091107'!G37+'[1]091108'!G37+'[1]110502'!G37+'[1]180410'!G37+'[1]250404 чл.вн'!G37+'[1]180404'!G37+'[1]250344'!G37+'[1]180109'!G37</f>
        <v>0</v>
      </c>
      <c r="H37" s="100">
        <f>'[1]010116'!H37+'[1]091103'!H37+'[1]091104'!H37+'[1]091106'!H37+'[1]091107'!H37+'[1]091108'!H37+'[1]110502'!H37+'[1]180410'!H37+'[1]250404 чл.вн'!H37+'[1]180404'!H37+'[1]250344'!H37+'[1]180109'!H37</f>
        <v>0</v>
      </c>
      <c r="I37" s="100">
        <f>'[1]010116'!I37+'[1]091103'!I37+'[1]091104'!I37+'[1]091106'!I37+'[1]091107'!I37+'[1]091108'!I37+'[1]110502'!I37+'[1]180410'!I37+'[1]250404 чл.вн'!I37+'[1]180404'!I37+'[1]250344'!I37+'[1]180109'!I37</f>
        <v>1652658.8</v>
      </c>
      <c r="J37" s="100">
        <f>'[1]010116'!J37+'[1]091103'!J37+'[1]091104'!J37+'[1]091106'!J37+'[1]091107'!J37+'[1]091108'!J37+'[1]110502'!J37+'[1]180410'!J37+'[1]250404 чл.вн'!J37+'[1]180404'!J37+'[1]250344'!J37+'[1]180109'!J37</f>
        <v>1652658.8</v>
      </c>
      <c r="K37" s="100">
        <f>'[1]010116'!K37+'[1]091103'!K37+'[1]091104'!K37+'[1]091106'!K37+'[1]091107'!K37+'[1]091108'!K37+'[1]110502'!K37+'[1]180410'!K37+'[1]250404 чл.вн'!K37+'[1]180404'!K37+'[1]250344'!K37+'[1]180109'!K37</f>
        <v>1652658.8</v>
      </c>
      <c r="L37" s="100">
        <f>'[1]010116'!L37+'[1]091103'!L37+'[1]091104'!L37+'[1]091106'!L37+'[1]091107'!L37+'[1]091108'!L37+'[1]110502'!L37+'[1]180410'!L37+'[1]250404 чл.вн'!L37+'[1]180404'!L37+'[1]250344'!L37+'[1]180109'!L37</f>
        <v>0</v>
      </c>
      <c r="M37" s="130"/>
      <c r="N37" s="102"/>
      <c r="O37" s="102"/>
      <c r="P37" s="103"/>
      <c r="Q37" s="103"/>
      <c r="R37" s="103"/>
      <c r="S37" s="103"/>
      <c r="T37" s="103"/>
      <c r="U37" s="103"/>
      <c r="V37" s="103">
        <f>'[1]010116'!V41+'[1]091108'!U37</f>
        <v>0</v>
      </c>
      <c r="W37" s="103">
        <f>'[1]010116'!W41+'[1]091108'!V37</f>
        <v>0</v>
      </c>
      <c r="X37" s="103">
        <f>'[1]010116'!X41+'[1]091108'!W37</f>
        <v>0</v>
      </c>
      <c r="Y37" s="103">
        <f>'[1]010116'!Y41+'[1]091108'!X37</f>
        <v>0</v>
      </c>
      <c r="Z37" s="103">
        <f>'[1]010116'!Z41+'[1]091108'!Y37</f>
        <v>0</v>
      </c>
      <c r="AA37" s="103">
        <f>'[1]010116'!AA41+'[1]091108'!Z37</f>
        <v>0</v>
      </c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</row>
    <row r="38" spans="1:60" ht="16.5" customHeight="1">
      <c r="A38" s="121" t="s">
        <v>80</v>
      </c>
      <c r="B38" s="120">
        <v>2271</v>
      </c>
      <c r="C38" s="123">
        <v>160</v>
      </c>
      <c r="D38" s="100">
        <f>'[1]010116'!D38+'[1]091103'!D38+'[1]091104'!D38+'[1]091106'!D38+'[1]091107'!D38+'[1]091108'!D38+'[1]110502'!D38+'[1]180410'!D38+'[1]250404 чл.вн'!D38+'[1]180404'!D38+'[1]250344'!D38+'[1]180109'!D38</f>
        <v>143953</v>
      </c>
      <c r="E38" s="100">
        <f>'[1]010116'!E38+'[1]091103'!E38+'[1]091104'!E38+'[1]091106'!E38+'[1]091107'!E38+'[1]091108'!E38+'[1]110502'!E38+'[1]180410'!E38+'[1]250404 чл.вн'!E38+'[1]180404'!E38+'[1]250344'!E38+'[1]180109'!E38</f>
        <v>0</v>
      </c>
      <c r="F38" s="100">
        <f>'[1]010116'!F38+'[1]091103'!F38+'[1]091104'!F38+'[1]091106'!F38+'[1]091107'!F38+'[1]091108'!F38+'[1]110502'!F38+'[1]180410'!F38+'[1]250404 чл.вн'!F38+'[1]180404'!F38+'[1]250344'!F38+'[1]180109'!F38</f>
        <v>0</v>
      </c>
      <c r="G38" s="100">
        <f>'[1]010116'!G38+'[1]091103'!G38+'[1]091104'!G38+'[1]091106'!G38+'[1]091107'!G38+'[1]091108'!G38+'[1]110502'!G38+'[1]180410'!G38+'[1]250404 чл.вн'!G38+'[1]180404'!G38+'[1]250344'!G38+'[1]180109'!G38</f>
        <v>0</v>
      </c>
      <c r="H38" s="100">
        <f>'[1]010116'!H38+'[1]091103'!H38+'[1]091104'!H38+'[1]091106'!H38+'[1]091107'!H38+'[1]091108'!H38+'[1]110502'!H38+'[1]180410'!H38+'[1]250404 чл.вн'!H38+'[1]180404'!H38+'[1]250344'!H38+'[1]180109'!H38</f>
        <v>0</v>
      </c>
      <c r="I38" s="100">
        <f>'[1]010116'!I38+'[1]091103'!I38+'[1]091104'!I38+'[1]091106'!I38+'[1]091107'!I38+'[1]091108'!I38+'[1]110502'!I38+'[1]180410'!I38+'[1]250404 чл.вн'!I38+'[1]180404'!I38+'[1]250344'!I38+'[1]180109'!I38</f>
        <v>104080.98</v>
      </c>
      <c r="J38" s="100">
        <f>'[1]010116'!J38+'[1]091103'!J38+'[1]091104'!J38+'[1]091106'!J38+'[1]091107'!J38+'[1]091108'!J38+'[1]110502'!J38+'[1]180410'!J38+'[1]250404 чл.вн'!J38+'[1]180404'!J38+'[1]250344'!J38+'[1]180109'!J38</f>
        <v>104080.98</v>
      </c>
      <c r="K38" s="100">
        <f>'[1]010116'!K38+'[1]091103'!K38+'[1]091104'!K38+'[1]091106'!K38+'[1]091107'!K38+'[1]091108'!K38+'[1]110502'!K38+'[1]180410'!K38+'[1]250404 чл.вн'!K38+'[1]180404'!K38+'[1]250344'!K38+'[1]180109'!K38</f>
        <v>104080.98</v>
      </c>
      <c r="L38" s="100">
        <f>'[1]010116'!L38+'[1]091103'!L38+'[1]091104'!L38+'[1]091106'!L38+'[1]091107'!L38+'[1]091108'!L38+'[1]110502'!L38+'[1]180410'!L38+'[1]250404 чл.вн'!L38+'[1]180404'!L38+'[1]250344'!L38+'[1]180109'!L38</f>
        <v>0</v>
      </c>
      <c r="M38" s="130"/>
      <c r="N38" s="102"/>
      <c r="O38" s="102"/>
      <c r="P38" s="103"/>
      <c r="Q38" s="103"/>
      <c r="R38" s="103"/>
      <c r="S38" s="103"/>
      <c r="T38" s="103"/>
      <c r="U38" s="103"/>
      <c r="V38" s="103">
        <f>'[1]010116'!V42+'[1]091108'!U38</f>
        <v>0</v>
      </c>
      <c r="W38" s="103">
        <f>'[1]010116'!W42+'[1]091108'!V38</f>
        <v>0</v>
      </c>
      <c r="X38" s="103">
        <f>'[1]010116'!X42+'[1]091108'!W38</f>
        <v>0</v>
      </c>
      <c r="Y38" s="103">
        <f>'[1]010116'!Y42+'[1]091108'!X38</f>
        <v>0</v>
      </c>
      <c r="Z38" s="103">
        <f>'[1]010116'!Z42+'[1]091108'!Y38</f>
        <v>0</v>
      </c>
      <c r="AA38" s="103">
        <f>'[1]010116'!AA42+'[1]091108'!Z38</f>
        <v>0</v>
      </c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</row>
    <row r="39" spans="1:60" ht="16.5" customHeight="1">
      <c r="A39" s="121" t="s">
        <v>81</v>
      </c>
      <c r="B39" s="120">
        <v>2272</v>
      </c>
      <c r="C39" s="123">
        <v>170</v>
      </c>
      <c r="D39" s="100">
        <f>'[1]010116'!D39+'[1]091103'!D39+'[1]091104'!D39+'[1]091106'!D39+'[1]091107'!D39+'[1]091108'!D39+'[1]110502'!D39+'[1]180410'!D39+'[1]250404 чл.вн'!D39+'[1]180404'!D39+'[1]250344'!D39+'[1]180109'!D39</f>
        <v>62460</v>
      </c>
      <c r="E39" s="100">
        <f>'[1]010116'!E39+'[1]091103'!E39+'[1]091104'!E39+'[1]091106'!E39+'[1]091107'!E39+'[1]091108'!E39+'[1]110502'!E39+'[1]180410'!E39+'[1]250404 чл.вн'!E39+'[1]180404'!E39+'[1]250344'!E39+'[1]180109'!E39</f>
        <v>0</v>
      </c>
      <c r="F39" s="100">
        <f>'[1]010116'!F39+'[1]091103'!F39+'[1]091104'!F39+'[1]091106'!F39+'[1]091107'!F39+'[1]091108'!F39+'[1]110502'!F39+'[1]180410'!F39+'[1]250404 чл.вн'!F39+'[1]180404'!F39+'[1]250344'!F39+'[1]180109'!F39</f>
        <v>0</v>
      </c>
      <c r="G39" s="100">
        <f>'[1]010116'!G39+'[1]091103'!G39+'[1]091104'!G39+'[1]091106'!G39+'[1]091107'!G39+'[1]091108'!G39+'[1]110502'!G39+'[1]180410'!G39+'[1]250404 чл.вн'!G39+'[1]180404'!G39+'[1]250344'!G39+'[1]180109'!G39</f>
        <v>0</v>
      </c>
      <c r="H39" s="100">
        <f>'[1]010116'!H39+'[1]091103'!H39+'[1]091104'!H39+'[1]091106'!H39+'[1]091107'!H39+'[1]091108'!H39+'[1]110502'!H39+'[1]180410'!H39+'[1]250404 чл.вн'!H39+'[1]180404'!H39+'[1]250344'!H39+'[1]180109'!H39</f>
        <v>0</v>
      </c>
      <c r="I39" s="100">
        <f>'[1]010116'!I39+'[1]091103'!I39+'[1]091104'!I39+'[1]091106'!I39+'[1]091107'!I39+'[1]091108'!I39+'[1]110502'!I39+'[1]180410'!I39+'[1]250404 чл.вн'!I39+'[1]180404'!I39+'[1]250344'!I39+'[1]180109'!I39</f>
        <v>61624.24</v>
      </c>
      <c r="J39" s="100">
        <f>'[1]010116'!J39+'[1]091103'!J39+'[1]091104'!J39+'[1]091106'!J39+'[1]091107'!J39+'[1]091108'!J39+'[1]110502'!J39+'[1]180410'!J39+'[1]250404 чл.вн'!J39+'[1]180404'!J39+'[1]250344'!J39+'[1]180109'!J39</f>
        <v>61624.24</v>
      </c>
      <c r="K39" s="100">
        <f>'[1]010116'!K39+'[1]091103'!K39+'[1]091104'!K39+'[1]091106'!K39+'[1]091107'!K39+'[1]091108'!K39+'[1]110502'!K39+'[1]180410'!K39+'[1]250404 чл.вн'!K39+'[1]180404'!K39+'[1]250344'!K39+'[1]180109'!K39</f>
        <v>61624.24</v>
      </c>
      <c r="L39" s="100">
        <f>'[1]010116'!L39+'[1]091103'!L39+'[1]091104'!L39+'[1]091106'!L39+'[1]091107'!L39+'[1]091108'!L39+'[1]110502'!L39+'[1]180410'!L39+'[1]250404 чл.вн'!L39+'[1]180404'!L39+'[1]250344'!L39+'[1]180109'!L39</f>
        <v>0</v>
      </c>
      <c r="M39" s="130"/>
      <c r="N39" s="102"/>
      <c r="O39" s="102"/>
      <c r="P39" s="103"/>
      <c r="Q39" s="103"/>
      <c r="R39" s="103"/>
      <c r="S39" s="103"/>
      <c r="T39" s="103"/>
      <c r="U39" s="103"/>
      <c r="V39" s="103" t="e">
        <f>'[1]010116'!V43+'[1]091108'!U39</f>
        <v>#REF!</v>
      </c>
      <c r="W39" s="103" t="e">
        <f>'[1]010116'!W43+'[1]091108'!V39</f>
        <v>#REF!</v>
      </c>
      <c r="X39" s="103" t="e">
        <f>'[1]010116'!X43+'[1]091108'!W39</f>
        <v>#REF!</v>
      </c>
      <c r="Y39" s="103" t="e">
        <f>'[1]010116'!Y43+'[1]091108'!X39</f>
        <v>#REF!</v>
      </c>
      <c r="Z39" s="103" t="e">
        <f>'[1]010116'!Z43+'[1]091108'!Y39</f>
        <v>#REF!</v>
      </c>
      <c r="AA39" s="103">
        <f>'[1]010116'!AA43+'[1]091108'!Z39</f>
        <v>0</v>
      </c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ht="18" customHeight="1">
      <c r="A40" s="121" t="s">
        <v>82</v>
      </c>
      <c r="B40" s="120">
        <v>2273</v>
      </c>
      <c r="C40" s="123">
        <v>180</v>
      </c>
      <c r="D40" s="100">
        <f>'[1]010116'!D40+'[1]091103'!D40+'[1]091104'!D40+'[1]091106'!D40+'[1]091107'!D40+'[1]091108'!D40+'[1]110502'!D40+'[1]180410'!D40+'[1]250404 чл.вн'!D40+'[1]180404'!D40+'[1]250344'!D40+'[1]180109'!D40</f>
        <v>668220</v>
      </c>
      <c r="E40" s="100">
        <f>'[1]010116'!E40+'[1]091103'!E40+'[1]091104'!E40+'[1]091106'!E40+'[1]091107'!E40+'[1]091108'!E40+'[1]110502'!E40+'[1]180410'!E40+'[1]250404 чл.вн'!E40+'[1]180404'!E40+'[1]250344'!E40+'[1]180109'!E40</f>
        <v>0</v>
      </c>
      <c r="F40" s="100">
        <f>'[1]010116'!F40+'[1]091103'!F40+'[1]091104'!F40+'[1]091106'!F40+'[1]091107'!F40+'[1]091108'!F40+'[1]110502'!F40+'[1]180410'!F40+'[1]250404 чл.вн'!F40+'[1]180404'!F40+'[1]250344'!F40+'[1]180109'!F40</f>
        <v>0</v>
      </c>
      <c r="G40" s="100">
        <f>'[1]010116'!G40+'[1]091103'!G40+'[1]091104'!G40+'[1]091106'!G40+'[1]091107'!G40+'[1]091108'!G40+'[1]110502'!G40+'[1]180410'!G40+'[1]250404 чл.вн'!G40+'[1]180404'!G40+'[1]250344'!G40+'[1]180109'!G40</f>
        <v>0</v>
      </c>
      <c r="H40" s="100">
        <f>'[1]010116'!H40+'[1]091103'!H40+'[1]091104'!H40+'[1]091106'!H40+'[1]091107'!H40+'[1]091108'!H40+'[1]110502'!H40+'[1]180410'!H40+'[1]250404 чл.вн'!H40+'[1]180404'!H40+'[1]250344'!H40+'[1]180109'!H40</f>
        <v>0</v>
      </c>
      <c r="I40" s="100">
        <f>'[1]010116'!I40+'[1]091103'!I40+'[1]091104'!I40+'[1]091106'!I40+'[1]091107'!I40+'[1]091108'!I40+'[1]110502'!I40+'[1]180410'!I40+'[1]250404 чл.вн'!I40+'[1]180404'!I40+'[1]250344'!I40+'[1]180109'!I40</f>
        <v>668165.55</v>
      </c>
      <c r="J40" s="100">
        <f>'[1]010116'!J40+'[1]091103'!J40+'[1]091104'!J40+'[1]091106'!J40+'[1]091107'!J40+'[1]091108'!J40+'[1]110502'!J40+'[1]180410'!J40+'[1]250404 чл.вн'!J40+'[1]180404'!J40+'[1]250344'!J40+'[1]180109'!J40</f>
        <v>668165.55</v>
      </c>
      <c r="K40" s="100">
        <f>'[1]010116'!K40+'[1]091103'!K40+'[1]091104'!K40+'[1]091106'!K40+'[1]091107'!K40+'[1]091108'!K40+'[1]110502'!K40+'[1]180410'!K40+'[1]250404 чл.вн'!K40+'[1]180404'!K40+'[1]250344'!K40+'[1]180109'!K40</f>
        <v>668165.55</v>
      </c>
      <c r="L40" s="100">
        <f>'[1]010116'!L40+'[1]091103'!L40+'[1]091104'!L40+'[1]091106'!L40+'[1]091107'!L40+'[1]091108'!L40+'[1]110502'!L40+'[1]180410'!L40+'[1]250404 чл.вн'!L40+'[1]180404'!L40+'[1]250344'!L40+'[1]180109'!L40</f>
        <v>0</v>
      </c>
      <c r="M40" s="130"/>
      <c r="N40" s="102"/>
      <c r="O40" s="102"/>
      <c r="P40" s="103"/>
      <c r="Q40" s="103"/>
      <c r="R40" s="103"/>
      <c r="S40" s="103"/>
      <c r="T40" s="103"/>
      <c r="U40" s="103"/>
      <c r="V40" s="103">
        <f>'[1]010116'!V47+'[1]091108'!U40</f>
        <v>0</v>
      </c>
      <c r="W40" s="103">
        <f>'[1]010116'!W47+'[1]091108'!V40</f>
        <v>0</v>
      </c>
      <c r="X40" s="103">
        <f>'[1]010116'!X47+'[1]091108'!W40</f>
        <v>0</v>
      </c>
      <c r="Y40" s="103">
        <f>'[1]010116'!Y47+'[1]091108'!X40</f>
        <v>0</v>
      </c>
      <c r="Z40" s="103">
        <f>'[1]010116'!Z47+'[1]091108'!Y40</f>
        <v>0</v>
      </c>
      <c r="AA40" s="103">
        <f>'[1]010116'!AA47+'[1]091108'!Z40</f>
        <v>0</v>
      </c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ht="17.25" customHeight="1">
      <c r="A41" s="121" t="s">
        <v>83</v>
      </c>
      <c r="B41" s="120">
        <v>2274</v>
      </c>
      <c r="C41" s="122">
        <v>190</v>
      </c>
      <c r="D41" s="100">
        <f>'[1]010116'!D41+'[1]091103'!D41+'[1]091104'!D41+'[1]091106'!D41+'[1]091107'!D41+'[1]091108'!D41+'[1]110502'!D41+'[1]180410'!D41+'[1]250404 чл.вн'!D41+'[1]180404'!D41+'[1]250344'!D41+'[1]180109'!D41</f>
        <v>854840</v>
      </c>
      <c r="E41" s="100">
        <f>'[1]010116'!E41+'[1]091103'!E41+'[1]091104'!E41+'[1]091106'!E41+'[1]091107'!E41+'[1]091108'!E41+'[1]110502'!E41+'[1]180410'!E41+'[1]250404 чл.вн'!E41+'[1]180404'!E41+'[1]250344'!E41+'[1]180109'!E41</f>
        <v>0</v>
      </c>
      <c r="F41" s="100">
        <f>'[1]010116'!F41+'[1]091103'!F41+'[1]091104'!F41+'[1]091106'!F41+'[1]091107'!F41+'[1]091108'!F41+'[1]110502'!F41+'[1]180410'!F41+'[1]250404 чл.вн'!F41+'[1]180404'!F41+'[1]250344'!F41+'[1]180109'!F41</f>
        <v>0</v>
      </c>
      <c r="G41" s="100">
        <f>'[1]010116'!G41+'[1]091103'!G41+'[1]091104'!G41+'[1]091106'!G41+'[1]091107'!G41+'[1]091108'!G41+'[1]110502'!G41+'[1]180410'!G41+'[1]250404 чл.вн'!G41+'[1]180404'!G41+'[1]250344'!G41+'[1]180109'!G41</f>
        <v>0</v>
      </c>
      <c r="H41" s="100">
        <f>'[1]010116'!H41+'[1]091103'!H41+'[1]091104'!H41+'[1]091106'!H41+'[1]091107'!H41+'[1]091108'!H41+'[1]110502'!H41+'[1]180410'!H41+'[1]250404 чл.вн'!H41+'[1]180404'!H41+'[1]250344'!H41+'[1]180109'!H41</f>
        <v>0</v>
      </c>
      <c r="I41" s="100">
        <f>'[1]010116'!I41+'[1]091103'!I41+'[1]091104'!I41+'[1]091106'!I41+'[1]091107'!I41+'[1]091108'!I41+'[1]110502'!I41+'[1]180410'!I41+'[1]250404 чл.вн'!I41+'[1]180404'!I41+'[1]250344'!I41+'[1]180109'!I41</f>
        <v>818788.03</v>
      </c>
      <c r="J41" s="100">
        <f>'[1]010116'!J41+'[1]091103'!J41+'[1]091104'!J41+'[1]091106'!J41+'[1]091107'!J41+'[1]091108'!J41+'[1]110502'!J41+'[1]180410'!J41+'[1]250404 чл.вн'!J41+'[1]180404'!J41+'[1]250344'!J41+'[1]180109'!J41</f>
        <v>818788.03</v>
      </c>
      <c r="K41" s="100">
        <f>'[1]010116'!K41+'[1]091103'!K41+'[1]091104'!K41+'[1]091106'!K41+'[1]091107'!K41+'[1]091108'!K41+'[1]110502'!K41+'[1]180410'!K41+'[1]250404 чл.вн'!K41+'[1]180404'!K41+'[1]250344'!K41+'[1]180109'!K41</f>
        <v>818788.03</v>
      </c>
      <c r="L41" s="100">
        <f>'[1]010116'!L41+'[1]091103'!L41+'[1]091104'!L41+'[1]091106'!L41+'[1]091107'!L41+'[1]091108'!L41+'[1]110502'!L41+'[1]180410'!L41+'[1]250404 чл.вн'!L41+'[1]180404'!L41+'[1]250344'!L41+'[1]180109'!L41</f>
        <v>0</v>
      </c>
      <c r="M41" s="130"/>
      <c r="N41" s="102"/>
      <c r="O41" s="102"/>
      <c r="P41" s="103"/>
      <c r="Q41" s="103"/>
      <c r="R41" s="103"/>
      <c r="S41" s="103"/>
      <c r="T41" s="103"/>
      <c r="U41" s="103"/>
      <c r="V41" s="103" t="e">
        <f>'[1]010116'!V48+'[1]091108'!U41</f>
        <v>#REF!</v>
      </c>
      <c r="W41" s="103" t="e">
        <f>'[1]010116'!W48+'[1]091108'!V41</f>
        <v>#REF!</v>
      </c>
      <c r="X41" s="103" t="e">
        <f>'[1]010116'!X48+'[1]091108'!W41</f>
        <v>#REF!</v>
      </c>
      <c r="Y41" s="103" t="e">
        <f>'[1]010116'!Y48+'[1]091108'!X41</f>
        <v>#REF!</v>
      </c>
      <c r="Z41" s="103" t="e">
        <f>'[1]010116'!Z48+'[1]091108'!Y41</f>
        <v>#REF!</v>
      </c>
      <c r="AA41" s="103">
        <f>'[1]010116'!AA48+'[1]091108'!Z41</f>
        <v>0</v>
      </c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ht="16.5" customHeight="1">
      <c r="A42" s="134" t="s">
        <v>84</v>
      </c>
      <c r="B42" s="120">
        <v>2275</v>
      </c>
      <c r="C42" s="135">
        <v>200</v>
      </c>
      <c r="D42" s="100">
        <f>'[1]010116'!D42+'[1]091103'!D42+'[1]091104'!D42+'[1]091106'!D42+'[1]091107'!D42+'[1]091108'!D42+'[1]110502'!D42+'[1]180410'!D42+'[1]250404 чл.вн'!D42+'[1]180404'!D42+'[1]250344'!D42+'[1]180109'!D42</f>
        <v>0</v>
      </c>
      <c r="E42" s="100">
        <f>'[1]010116'!E42+'[1]091103'!E42+'[1]091104'!E42+'[1]091106'!E42+'[1]091107'!E42+'[1]091108'!E42+'[1]110502'!E42+'[1]180410'!E42+'[1]250404 чл.вн'!E42+'[1]180404'!E42+'[1]250344'!E42+'[1]180109'!E42</f>
        <v>0</v>
      </c>
      <c r="F42" s="100">
        <f>'[1]010116'!F42+'[1]091103'!F42+'[1]091104'!F42+'[1]091106'!F42+'[1]091107'!F42+'[1]091108'!F42+'[1]110502'!F42+'[1]180410'!F42+'[1]250404 чл.вн'!F42+'[1]180404'!F42+'[1]250344'!F42+'[1]180109'!F42</f>
        <v>0</v>
      </c>
      <c r="G42" s="100">
        <f>'[1]010116'!G42+'[1]091103'!G42+'[1]091104'!G42+'[1]091106'!G42+'[1]091107'!G42+'[1]091108'!G42+'[1]110502'!G42+'[1]180410'!G42+'[1]250404 чл.вн'!G42+'[1]180404'!G42+'[1]250344'!G42+'[1]180109'!G42</f>
        <v>0</v>
      </c>
      <c r="H42" s="100">
        <f>'[1]010116'!H42+'[1]091103'!H42+'[1]091104'!H42+'[1]091106'!H42+'[1]091107'!H42+'[1]091108'!H42+'[1]110502'!H42+'[1]180410'!H42+'[1]250404 чл.вн'!H42+'[1]180404'!H42+'[1]250344'!H42+'[1]180109'!H42</f>
        <v>0</v>
      </c>
      <c r="I42" s="100">
        <f>'[1]010116'!I42+'[1]091103'!I42+'[1]091104'!I42+'[1]091106'!I42+'[1]091107'!I42+'[1]091108'!I42+'[1]110502'!I42+'[1]180410'!I42+'[1]250404 чл.вн'!I42+'[1]180404'!I42+'[1]250344'!I42+'[1]180109'!I42</f>
        <v>0</v>
      </c>
      <c r="J42" s="100">
        <f>'[1]010116'!J42+'[1]091103'!J42+'[1]091104'!J42+'[1]091106'!J42+'[1]091107'!J42+'[1]091108'!J42+'[1]110502'!J42+'[1]180410'!J42+'[1]250404 чл.вн'!J42+'[1]180404'!J42+'[1]250344'!J42+'[1]180109'!J42</f>
        <v>0</v>
      </c>
      <c r="K42" s="100">
        <f>'[1]010116'!K42+'[1]091103'!K42+'[1]091104'!K42+'[1]091106'!K42+'[1]091107'!K42+'[1]091108'!K42+'[1]110502'!K42+'[1]180410'!K42+'[1]250404 чл.вн'!K42+'[1]180404'!K42+'[1]250344'!K42+'[1]180109'!K42</f>
        <v>0</v>
      </c>
      <c r="L42" s="100">
        <f>'[1]010116'!L42+'[1]091103'!L42+'[1]091104'!L42+'[1]091106'!L42+'[1]091107'!L42+'[1]091108'!L42+'[1]110502'!L42+'[1]180410'!L42+'[1]250404 чл.вн'!L42+'[1]180404'!L42+'[1]250344'!L42+'[1]180109'!L42</f>
        <v>0</v>
      </c>
      <c r="M42" s="136"/>
      <c r="N42" s="137"/>
      <c r="O42" s="137"/>
      <c r="P42" s="138"/>
      <c r="Q42" s="138"/>
      <c r="R42" s="138"/>
      <c r="S42" s="138"/>
      <c r="T42" s="138"/>
      <c r="U42" s="138"/>
      <c r="V42" s="138">
        <f>'[1]010116'!V49+'[1]091108'!U42</f>
        <v>0</v>
      </c>
      <c r="W42" s="138">
        <f>'[1]010116'!W49+'[1]091108'!V42</f>
        <v>0</v>
      </c>
      <c r="X42" s="138">
        <f>'[1]010116'!X49+'[1]091108'!W42</f>
        <v>0</v>
      </c>
      <c r="Y42" s="138">
        <f>'[1]010116'!Y49+'[1]091108'!X42</f>
        <v>0</v>
      </c>
      <c r="Z42" s="138">
        <f>'[1]010116'!Z49+'[1]091108'!Y42</f>
        <v>0</v>
      </c>
      <c r="AA42" s="138">
        <f>'[1]010116'!AA49+'[1]091108'!Z42</f>
        <v>0</v>
      </c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s="141" customFormat="1" ht="19.5" customHeight="1">
      <c r="A43" s="134" t="s">
        <v>85</v>
      </c>
      <c r="B43" s="120">
        <v>2276</v>
      </c>
      <c r="C43" s="122">
        <v>210</v>
      </c>
      <c r="D43" s="100">
        <f>'[1]010116'!D43+'[1]091103'!D43+'[1]091104'!D43+'[1]091106'!D43+'[1]091107'!D43+'[1]091108'!D43+'[1]110502'!D43+'[1]180410'!D43+'[1]250404 чл.вн'!D43+'[1]180404'!D43+'[1]250344'!D43+'[1]180109'!D43</f>
        <v>0</v>
      </c>
      <c r="E43" s="100">
        <f>'[1]010116'!E43+'[1]091103'!E43+'[1]091104'!E43+'[1]091106'!E43+'[1]091107'!E43+'[1]091108'!E43+'[1]110502'!E43+'[1]180410'!E43+'[1]250404 чл.вн'!E43+'[1]180404'!E43+'[1]250344'!E43+'[1]180109'!E43</f>
        <v>0</v>
      </c>
      <c r="F43" s="100" t="e">
        <f>'[1]010116'!F43+'[1]091103'!F43+'[1]091104'!F43+'[1]091106'!F43+'[1]091107'!F43+'[1]091108'!F43+'[1]110502'!F43+'[1]180410'!F43+'[1]250404 чл.вн'!F43+'[1]180404'!F43+'[1]250344'!F43+'[1]180109'!F43</f>
        <v>#REF!</v>
      </c>
      <c r="G43" s="100" t="e">
        <f>'[1]010116'!G43+'[1]091103'!G43+'[1]091104'!G43+'[1]091106'!G43+'[1]091107'!G43+'[1]091108'!G43+'[1]110502'!G43+'[1]180410'!G43+'[1]250404 чл.вн'!G43+'[1]180404'!G43+'[1]250344'!G43+'[1]180109'!G43</f>
        <v>#REF!</v>
      </c>
      <c r="H43" s="100">
        <f>'[1]010116'!H43+'[1]091103'!H43+'[1]091104'!H43+'[1]091106'!H43+'[1]091107'!H43+'[1]091108'!H43+'[1]110502'!H43+'[1]180410'!H43+'[1]250404 чл.вн'!H43+'[1]180404'!H43+'[1]250344'!H43+'[1]180109'!H43</f>
        <v>0</v>
      </c>
      <c r="I43" s="100">
        <f>'[1]010116'!I43+'[1]091103'!I43+'[1]091104'!I43+'[1]091106'!I43+'[1]091107'!I43+'[1]091108'!I43+'[1]110502'!I43+'[1]180410'!I43+'[1]250404 чл.вн'!I43+'[1]180404'!I43+'[1]250344'!I43+'[1]180109'!I43</f>
        <v>0</v>
      </c>
      <c r="J43" s="100">
        <f>'[1]010116'!J43+'[1]091103'!J43+'[1]091104'!J43+'[1]091106'!J43+'[1]091107'!J43+'[1]091108'!J43+'[1]110502'!J43+'[1]180410'!J43+'[1]250404 чл.вн'!J43+'[1]180404'!J43+'[1]250344'!J43+'[1]180109'!J43</f>
        <v>0</v>
      </c>
      <c r="K43" s="100">
        <f>'[1]010116'!K43+'[1]091103'!K43+'[1]091104'!K43+'[1]091106'!K43+'[1]091107'!K43+'[1]091108'!K43+'[1]110502'!K43+'[1]180410'!K43+'[1]250404 чл.вн'!K43+'[1]180404'!K43+'[1]250344'!K43+'[1]180109'!K43</f>
        <v>0</v>
      </c>
      <c r="L43" s="100">
        <f>'[1]010116'!L43+'[1]091103'!L43+'[1]091104'!L43+'[1]091106'!L43+'[1]091107'!L43+'[1]091108'!L43+'[1]110502'!L43+'[1]180410'!L43+'[1]250404 чл.вн'!L43+'[1]180404'!L43+'[1]250344'!L43+'[1]180109'!L43</f>
        <v>0</v>
      </c>
      <c r="M43" s="102"/>
      <c r="N43" s="102"/>
      <c r="O43" s="102"/>
      <c r="P43" s="103"/>
      <c r="Q43" s="103"/>
      <c r="R43" s="103"/>
      <c r="S43" s="103"/>
      <c r="T43" s="103"/>
      <c r="U43" s="103"/>
      <c r="V43" s="103">
        <f>'[1]010116'!V50+'[1]091108'!U43</f>
        <v>0</v>
      </c>
      <c r="W43" s="103" t="e">
        <f>'[1]010116'!W50+'[1]091108'!V43</f>
        <v>#REF!</v>
      </c>
      <c r="X43" s="103" t="e">
        <f>'[1]010116'!X50+'[1]091108'!W43</f>
        <v>#REF!</v>
      </c>
      <c r="Y43" s="103" t="e">
        <f>'[1]010116'!Y50+'[1]091108'!X43</f>
        <v>#REF!</v>
      </c>
      <c r="Z43" s="103" t="e">
        <f>'[1]010116'!Z50+'[1]091108'!Y43</f>
        <v>#REF!</v>
      </c>
      <c r="AA43" s="103" t="e">
        <f>'[1]010116'!AA50+'[1]091108'!Z43</f>
        <v>#REF!</v>
      </c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</row>
    <row r="44" spans="1:60" s="150" customFormat="1" ht="17.25" customHeight="1">
      <c r="A44" s="142"/>
      <c r="B44" s="143"/>
      <c r="C44" s="144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46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s="150" customFormat="1" ht="17.25" customHeight="1">
      <c r="A45" s="142"/>
      <c r="B45" s="143"/>
      <c r="C45" s="144"/>
      <c r="D45" s="151">
        <v>2</v>
      </c>
      <c r="E45" s="145"/>
      <c r="F45" s="145"/>
      <c r="G45" s="145"/>
      <c r="H45" s="145"/>
      <c r="I45" s="145"/>
      <c r="J45" s="145"/>
      <c r="K45" s="145" t="s">
        <v>86</v>
      </c>
      <c r="L45" s="145"/>
      <c r="M45" s="146"/>
      <c r="N45" s="146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33" s="84" customFormat="1" ht="20.25" customHeight="1">
      <c r="A46" s="152">
        <v>1</v>
      </c>
      <c r="B46" s="152">
        <v>2</v>
      </c>
      <c r="C46" s="152">
        <v>3</v>
      </c>
      <c r="D46" s="152">
        <v>4</v>
      </c>
      <c r="E46" s="152">
        <v>5</v>
      </c>
      <c r="F46" s="152">
        <v>5</v>
      </c>
      <c r="G46" s="152">
        <v>6</v>
      </c>
      <c r="H46" s="152">
        <v>6</v>
      </c>
      <c r="I46" s="152">
        <v>7</v>
      </c>
      <c r="J46" s="152">
        <v>8</v>
      </c>
      <c r="K46" s="153">
        <v>9</v>
      </c>
      <c r="L46" s="153">
        <v>10</v>
      </c>
      <c r="M46" s="153"/>
      <c r="N46" s="153"/>
      <c r="O46" s="153"/>
      <c r="P46" s="153"/>
      <c r="Q46" s="153"/>
      <c r="R46" s="153"/>
      <c r="S46" s="152"/>
      <c r="T46" s="152"/>
      <c r="U46" s="152"/>
      <c r="V46" s="152">
        <v>5</v>
      </c>
      <c r="W46" s="152">
        <v>6</v>
      </c>
      <c r="X46" s="152">
        <v>7</v>
      </c>
      <c r="Y46" s="152">
        <v>8</v>
      </c>
      <c r="Z46" s="152">
        <v>9</v>
      </c>
      <c r="AA46" s="152"/>
      <c r="AB46" s="152"/>
      <c r="AC46" s="152"/>
      <c r="AD46" s="152"/>
      <c r="AE46" s="152"/>
      <c r="AF46" s="152"/>
      <c r="AG46" s="152"/>
    </row>
    <row r="47" spans="1:60" ht="33" customHeight="1">
      <c r="A47" s="154" t="s">
        <v>87</v>
      </c>
      <c r="B47" s="155">
        <v>2280</v>
      </c>
      <c r="C47" s="156">
        <v>220</v>
      </c>
      <c r="D47" s="100">
        <f>'[1]010116'!D47+'[1]091103'!D47+'[1]091104'!D47+'[1]091106'!D47+'[1]091107'!D47+'[1]091108'!D47+'[1]110502'!D47+'[1]180410'!D47+'[1]250404 чл.вн'!D47+'[1]180404'!D47+'[1]250344'!D47+'[1]180109'!D47</f>
        <v>6356447.4</v>
      </c>
      <c r="E47" s="100">
        <f>'[1]010116'!E47+'[1]091103'!E47+'[1]091104'!E47+'[1]091106'!E47+'[1]091107'!E47+'[1]091108'!E47+'[1]110502'!E47+'[1]180410'!E47+'[1]250404 чл.вн'!E47+'[1]180404'!E47+'[1]250344'!E47+'[1]180109'!E47</f>
        <v>0</v>
      </c>
      <c r="F47" s="100">
        <f>'[1]010116'!F47+'[1]091103'!F47+'[1]091104'!F47+'[1]091106'!F47+'[1]091107'!F47+'[1]091108'!F47+'[1]110502'!F47+'[1]180410'!F47+'[1]250404 чл.вн'!F47+'[1]180404'!F47+'[1]250344'!F47+'[1]180109'!F47</f>
        <v>0</v>
      </c>
      <c r="G47" s="100">
        <f>'[1]010116'!G47+'[1]091103'!G47+'[1]091104'!G47+'[1]091106'!G47+'[1]091107'!G47+'[1]091108'!G47+'[1]110502'!G47+'[1]180410'!G47+'[1]250404 чл.вн'!G47+'[1]180404'!G47+'[1]250344'!G47+'[1]180109'!G47</f>
        <v>0</v>
      </c>
      <c r="H47" s="100">
        <f>'[1]010116'!H47+'[1]091103'!H47+'[1]091104'!H47+'[1]091106'!H47+'[1]091107'!H47+'[1]091108'!H47+'[1]110502'!H47+'[1]180410'!H47+'[1]250404 чл.вн'!H47+'[1]180404'!H47+'[1]250344'!H47+'[1]180109'!H47</f>
        <v>0</v>
      </c>
      <c r="I47" s="100">
        <f>'[1]010116'!I47+'[1]091103'!I47+'[1]091104'!I47+'[1]091106'!I47+'[1]091107'!I47+'[1]091108'!I47+'[1]110502'!I47+'[1]180410'!I47+'[1]250404 чл.вн'!I47+'[1]180404'!I47+'[1]250344'!I47+'[1]180109'!I47</f>
        <v>6327203.33</v>
      </c>
      <c r="J47" s="100">
        <f>'[1]010116'!J47+'[1]091103'!J47+'[1]091104'!J47+'[1]091106'!J47+'[1]091107'!J47+'[1]091108'!J47+'[1]110502'!J47+'[1]180410'!J47+'[1]250404 чл.вн'!J47+'[1]180404'!J47+'[1]250344'!J47+'[1]180109'!J47</f>
        <v>6327203.33</v>
      </c>
      <c r="K47" s="100">
        <f>'[1]010116'!K47+'[1]091103'!K47+'[1]091104'!K47+'[1]091106'!K47+'[1]091107'!K47+'[1]091108'!K47+'[1]110502'!K47+'[1]180410'!K47+'[1]250404 чл.вн'!K47+'[1]180404'!K47+'[1]250344'!K47+'[1]180109'!K47</f>
        <v>6327203.33</v>
      </c>
      <c r="L47" s="100">
        <f>'[1]010116'!L47+'[1]091103'!L47+'[1]091104'!L47+'[1]091106'!L47+'[1]091107'!L47+'[1]091108'!L47+'[1]110502'!L47+'[1]180410'!L47+'[1]250404 чл.вн'!L47+'[1]180404'!L47+'[1]250344'!L47+'[1]180109'!L47</f>
        <v>0</v>
      </c>
      <c r="M47" s="157"/>
      <c r="N47" s="158"/>
      <c r="O47" s="158"/>
      <c r="P47" s="159"/>
      <c r="Q47" s="159"/>
      <c r="R47" s="159"/>
      <c r="S47" s="159"/>
      <c r="T47" s="159"/>
      <c r="U47" s="159"/>
      <c r="V47" s="159">
        <f>'[1]010116'!V51+'[1]091108'!U47</f>
        <v>0</v>
      </c>
      <c r="W47" s="159">
        <f>'[1]010116'!W51+'[1]091108'!V47</f>
        <v>0</v>
      </c>
      <c r="X47" s="159">
        <f>'[1]010116'!X51+'[1]091108'!W47</f>
        <v>0</v>
      </c>
      <c r="Y47" s="159">
        <f>'[1]010116'!Y51+'[1]091108'!X47</f>
        <v>0</v>
      </c>
      <c r="Z47" s="159">
        <f>'[1]010116'!Z51+'[1]091108'!Y47</f>
        <v>0</v>
      </c>
      <c r="AA47" s="159">
        <f>'[1]010116'!AA51+'[1]091108'!Z47</f>
        <v>0</v>
      </c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s="110" customFormat="1" ht="32.25" customHeight="1">
      <c r="A48" s="160" t="s">
        <v>88</v>
      </c>
      <c r="B48" s="120">
        <v>2281</v>
      </c>
      <c r="C48" s="122">
        <v>230</v>
      </c>
      <c r="D48" s="100">
        <f>'[1]010116'!D48+'[1]091103'!D48+'[1]091104'!D48+'[1]091106'!D48+'[1]091107'!D48+'[1]091108'!D48+'[1]110502'!D48+'[1]180410'!D48+'[1]250404 чл.вн'!D48+'[1]180404'!D48+'[1]250344'!D48+'[1]180109'!D48</f>
        <v>0</v>
      </c>
      <c r="E48" s="100">
        <f>'[1]010116'!E48+'[1]091103'!E48+'[1]091104'!E48+'[1]091106'!E48+'[1]091107'!E48+'[1]091108'!E48+'[1]110502'!E48+'[1]180410'!E48+'[1]250404 чл.вн'!E48+'[1]180404'!E48+'[1]250344'!E48+'[1]180109'!E48</f>
        <v>0</v>
      </c>
      <c r="F48" s="100" t="e">
        <f>'[1]010116'!F48+'[1]091103'!F48+'[1]091104'!F48+'[1]091106'!F48+'[1]091107'!F48+'[1]091108'!F48+'[1]110502'!F48+'[1]180410'!F48+'[1]250404 чл.вн'!F48+'[1]180404'!F48+'[1]250344'!F48+'[1]180109'!F48</f>
        <v>#REF!</v>
      </c>
      <c r="G48" s="100" t="e">
        <f>'[1]010116'!G48+'[1]091103'!G48+'[1]091104'!G48+'[1]091106'!G48+'[1]091107'!G48+'[1]091108'!G48+'[1]110502'!G48+'[1]180410'!G48+'[1]250404 чл.вн'!G48+'[1]180404'!G48+'[1]250344'!G48+'[1]180109'!G48</f>
        <v>#REF!</v>
      </c>
      <c r="H48" s="100">
        <f>'[1]010116'!H48+'[1]091103'!H48+'[1]091104'!H48+'[1]091106'!H48+'[1]091107'!H48+'[1]091108'!H48+'[1]110502'!H48+'[1]180410'!H48+'[1]250404 чл.вн'!H48+'[1]180404'!H48+'[1]250344'!H48+'[1]180109'!H48</f>
        <v>0</v>
      </c>
      <c r="I48" s="100">
        <f>'[1]010116'!I48+'[1]091103'!I48+'[1]091104'!I48+'[1]091106'!I48+'[1]091107'!I48+'[1]091108'!I48+'[1]110502'!I48+'[1]180410'!I48+'[1]250404 чл.вн'!I48+'[1]180404'!I48+'[1]250344'!I48+'[1]180109'!I48</f>
        <v>0</v>
      </c>
      <c r="J48" s="100">
        <f>'[1]010116'!J48+'[1]091103'!J48+'[1]091104'!J48+'[1]091106'!J48+'[1]091107'!J48+'[1]091108'!J48+'[1]110502'!J48+'[1]180410'!J48+'[1]250404 чл.вн'!J48+'[1]180404'!J48+'[1]250344'!J48+'[1]180109'!J48</f>
        <v>0</v>
      </c>
      <c r="K48" s="100">
        <f>'[1]010116'!K48+'[1]091103'!K48+'[1]091104'!K48+'[1]091106'!K48+'[1]091107'!K48+'[1]091108'!K48+'[1]110502'!K48+'[1]180410'!K48+'[1]250404 чл.вн'!K48+'[1]180404'!K48+'[1]250344'!K48+'[1]180109'!K48</f>
        <v>0</v>
      </c>
      <c r="L48" s="100">
        <f>'[1]010116'!L48+'[1]091103'!L48+'[1]091104'!L48+'[1]091106'!L48+'[1]091107'!L48+'[1]091108'!L48+'[1]110502'!L48+'[1]180410'!L48+'[1]250404 чл.вн'!L48+'[1]180404'!L48+'[1]250344'!L48+'[1]180109'!L48</f>
        <v>0</v>
      </c>
      <c r="M48" s="136"/>
      <c r="N48" s="137"/>
      <c r="O48" s="137"/>
      <c r="P48" s="138"/>
      <c r="Q48" s="138"/>
      <c r="R48" s="138"/>
      <c r="S48" s="138"/>
      <c r="T48" s="138"/>
      <c r="U48" s="138"/>
      <c r="V48" s="138">
        <f>'[1]010116'!V53+'[1]091108'!U48</f>
        <v>0</v>
      </c>
      <c r="W48" s="138" t="e">
        <f>'[1]010116'!W53+'[1]091108'!V48</f>
        <v>#REF!</v>
      </c>
      <c r="X48" s="138" t="e">
        <f>'[1]010116'!X53+'[1]091108'!W48</f>
        <v>#REF!</v>
      </c>
      <c r="Y48" s="138" t="e">
        <f>'[1]010116'!Y53+'[1]091108'!X48</f>
        <v>#REF!</v>
      </c>
      <c r="Z48" s="138" t="e">
        <f>'[1]010116'!Z53+'[1]091108'!Y48</f>
        <v>#REF!</v>
      </c>
      <c r="AA48" s="138" t="e">
        <f>'[1]010116'!AA53+'[1]091108'!Z48</f>
        <v>#REF!</v>
      </c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</row>
    <row r="49" spans="1:60" s="166" customFormat="1" ht="34.5" customHeight="1" thickBot="1">
      <c r="A49" s="160" t="s">
        <v>89</v>
      </c>
      <c r="B49" s="120">
        <v>2282</v>
      </c>
      <c r="C49" s="122">
        <v>240</v>
      </c>
      <c r="D49" s="100">
        <f>'[1]010116'!D49+'[1]091103'!D49+'[1]091104'!D49+'[1]091106'!D49+'[1]091107'!D49+'[1]091108'!D49+'[1]110502'!D49+'[1]180410'!D49+'[1]250404 чл.вн'!D49+'[1]180404'!D49+'[1]250344'!D49+'[1]180109'!D49</f>
        <v>6356447.4</v>
      </c>
      <c r="E49" s="100">
        <f>'[1]010116'!E49+'[1]091103'!E49+'[1]091104'!E49+'[1]091106'!E49+'[1]091107'!E49+'[1]091108'!E49+'[1]110502'!E49+'[1]180410'!E49+'[1]250404 чл.вн'!E49+'[1]180404'!E49+'[1]250344'!E49+'[1]180109'!E49</f>
        <v>6356447.4</v>
      </c>
      <c r="F49" s="100">
        <f>'[1]010116'!F49+'[1]091103'!F49+'[1]091104'!F49+'[1]091106'!F49+'[1]091107'!F49+'[1]091108'!F49+'[1]110502'!F49+'[1]180410'!F49+'[1]250404 чл.вн'!F49+'[1]180404'!F49+'[1]250344'!F49+'[1]180109'!F49</f>
        <v>6356447.4</v>
      </c>
      <c r="G49" s="100">
        <f>'[1]010116'!G49+'[1]091103'!G49+'[1]091104'!G49+'[1]091106'!G49+'[1]091107'!G49+'[1]091108'!G49+'[1]110502'!G49+'[1]180410'!G49+'[1]250404 чл.вн'!G49+'[1]180404'!G49+'[1]250344'!G49+'[1]180109'!G49</f>
        <v>0</v>
      </c>
      <c r="H49" s="100">
        <f>'[1]010116'!H49+'[1]091103'!H49+'[1]091104'!H49+'[1]091106'!H49+'[1]091107'!H49+'[1]091108'!H49+'[1]110502'!H49+'[1]180410'!H49+'[1]250404 чл.вн'!H49+'[1]180404'!H49+'[1]250344'!H49+'[1]180109'!H49</f>
        <v>0</v>
      </c>
      <c r="I49" s="100">
        <f>'[1]010116'!I49+'[1]091103'!I49+'[1]091104'!I49+'[1]091106'!I49+'[1]091107'!I49+'[1]091108'!I49+'[1]110502'!I49+'[1]180410'!I49+'[1]250404 чл.вн'!I49+'[1]180404'!I49+'[1]250344'!I49+'[1]180109'!I49</f>
        <v>6327203.33</v>
      </c>
      <c r="J49" s="100">
        <f>'[1]010116'!J49+'[1]091103'!J49+'[1]091104'!J49+'[1]091106'!J49+'[1]091107'!J49+'[1]091108'!J49+'[1]110502'!J49+'[1]180410'!J49+'[1]250404 чл.вн'!J49+'[1]180404'!J49+'[1]250344'!J49+'[1]180109'!J49</f>
        <v>6327203.33</v>
      </c>
      <c r="K49" s="100">
        <f>'[1]010116'!K49+'[1]091103'!K49+'[1]091104'!K49+'[1]091106'!K49+'[1]091107'!K49+'[1]091108'!K49+'[1]110502'!K49+'[1]180410'!K49+'[1]250404 чл.вн'!K49+'[1]180404'!K49+'[1]250344'!K49+'[1]180109'!K49</f>
        <v>6327203.33</v>
      </c>
      <c r="L49" s="100">
        <f>'[1]010116'!L49+'[1]091103'!L49+'[1]091104'!L49+'[1]091106'!L49+'[1]091107'!L49+'[1]091108'!L49+'[1]110502'!L49+'[1]180410'!L49+'[1]250404 чл.вн'!L49+'[1]180404'!L49+'[1]250344'!L49+'[1]180109'!L49</f>
        <v>0</v>
      </c>
      <c r="M49" s="161"/>
      <c r="N49" s="162"/>
      <c r="O49" s="162"/>
      <c r="P49" s="163"/>
      <c r="Q49" s="163"/>
      <c r="R49" s="163"/>
      <c r="S49" s="163"/>
      <c r="T49" s="163"/>
      <c r="U49" s="163"/>
      <c r="V49" s="163">
        <f>'[1]010116'!V54+'[1]091108'!U49</f>
        <v>0</v>
      </c>
      <c r="W49" s="163">
        <f>'[1]010116'!W54+'[1]091108'!V49</f>
        <v>0</v>
      </c>
      <c r="X49" s="163">
        <f>'[1]010116'!X54+'[1]091108'!W49</f>
        <v>0</v>
      </c>
      <c r="Y49" s="163">
        <f>'[1]010116'!Y54+'[1]091108'!X49</f>
        <v>0</v>
      </c>
      <c r="Z49" s="163">
        <f>'[1]010116'!Z54+'[1]091108'!Y49</f>
        <v>0</v>
      </c>
      <c r="AA49" s="163">
        <f>'[1]010116'!AA54+'[1]091108'!Z49</f>
        <v>0</v>
      </c>
      <c r="AB49" s="164"/>
      <c r="AC49" s="164"/>
      <c r="AD49" s="164"/>
      <c r="AE49" s="164"/>
      <c r="AF49" s="164"/>
      <c r="AG49" s="164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s="110" customFormat="1" ht="17.25" customHeight="1">
      <c r="A50" s="167" t="s">
        <v>90</v>
      </c>
      <c r="B50" s="98">
        <v>2400</v>
      </c>
      <c r="C50" s="168">
        <v>250</v>
      </c>
      <c r="D50" s="100">
        <f>'[1]010116'!D50+'[1]091103'!D50+'[1]091104'!D50+'[1]091106'!D50+'[1]091107'!D50+'[1]091108'!D50+'[1]110502'!D50+'[1]180410'!D50+'[1]250404 чл.вн'!D50+'[1]180404'!D50+'[1]250344'!D50+'[1]180109'!D50</f>
        <v>0</v>
      </c>
      <c r="E50" s="100">
        <f>'[1]010116'!E50+'[1]091103'!E50+'[1]091104'!E50+'[1]091106'!E50+'[1]091107'!E50+'[1]091108'!E50+'[1]110502'!E50+'[1]180410'!E50+'[1]250404 чл.вн'!E50+'[1]180404'!E50+'[1]250344'!E50+'[1]180109'!E50</f>
        <v>0</v>
      </c>
      <c r="F50" s="100">
        <f>'[1]010116'!F50+'[1]091103'!F50+'[1]091104'!F50+'[1]091106'!F50+'[1]091107'!F50+'[1]091108'!F50+'[1]110502'!F50+'[1]180410'!F50+'[1]250404 чл.вн'!F50+'[1]180404'!F50+'[1]250344'!F50+'[1]180109'!F50</f>
        <v>0</v>
      </c>
      <c r="G50" s="100">
        <f>'[1]010116'!G50+'[1]091103'!G50+'[1]091104'!G50+'[1]091106'!G50+'[1]091107'!G50+'[1]091108'!G50+'[1]110502'!G50+'[1]180410'!G50+'[1]250404 чл.вн'!G50+'[1]180404'!G50+'[1]250344'!G50+'[1]180109'!G50</f>
        <v>0</v>
      </c>
      <c r="H50" s="100">
        <f>'[1]010116'!H50+'[1]091103'!H50+'[1]091104'!H50+'[1]091106'!H50+'[1]091107'!H50+'[1]091108'!H50+'[1]110502'!H50+'[1]180410'!H50+'[1]250404 чл.вн'!H50+'[1]180404'!H50+'[1]250344'!H50+'[1]180109'!H50</f>
        <v>0</v>
      </c>
      <c r="I50" s="100">
        <f>'[1]010116'!I50+'[1]091103'!I50+'[1]091104'!I50+'[1]091106'!I50+'[1]091107'!I50+'[1]091108'!I50+'[1]110502'!I50+'[1]180410'!I50+'[1]250404 чл.вн'!I50+'[1]180404'!I50+'[1]250344'!I50+'[1]180109'!I50</f>
        <v>0</v>
      </c>
      <c r="J50" s="100">
        <f>'[1]010116'!J50+'[1]091103'!J50+'[1]091104'!J50+'[1]091106'!J50+'[1]091107'!J50+'[1]091108'!J50+'[1]110502'!J50+'[1]180410'!J50+'[1]250404 чл.вн'!J50+'[1]180404'!J50+'[1]250344'!J50+'[1]180109'!J50</f>
        <v>0</v>
      </c>
      <c r="K50" s="100">
        <f>'[1]010116'!K50+'[1]091103'!K50+'[1]091104'!K50+'[1]091106'!K50+'[1]091107'!K50+'[1]091108'!K50+'[1]110502'!K50+'[1]180410'!K50+'[1]250404 чл.вн'!K50+'[1]180404'!K50+'[1]250344'!K50+'[1]180109'!K50</f>
        <v>0</v>
      </c>
      <c r="L50" s="100">
        <f>'[1]010116'!L50+'[1]091103'!L50+'[1]091104'!L50+'[1]091106'!L50+'[1]091107'!L50+'[1]091108'!L50+'[1]110502'!L50+'[1]180410'!L50+'[1]250404 чл.вн'!L50+'[1]180404'!L50+'[1]250344'!L50+'[1]180109'!L50</f>
        <v>0</v>
      </c>
      <c r="M50" s="130"/>
      <c r="N50" s="102"/>
      <c r="O50" s="102"/>
      <c r="P50" s="103"/>
      <c r="Q50" s="103"/>
      <c r="R50" s="103"/>
      <c r="S50" s="103"/>
      <c r="T50" s="103"/>
      <c r="U50" s="103"/>
      <c r="V50" s="103">
        <f>'[1]010116'!V58+'[1]091108'!U50</f>
        <v>0</v>
      </c>
      <c r="W50" s="103">
        <f>'[1]010116'!W58+'[1]091108'!V50</f>
        <v>0</v>
      </c>
      <c r="X50" s="103">
        <f>'[1]010116'!X58+'[1]091108'!W50</f>
        <v>0</v>
      </c>
      <c r="Y50" s="103">
        <f>'[1]010116'!Y58+'[1]091108'!X50</f>
        <v>0</v>
      </c>
      <c r="Z50" s="103">
        <f>'[1]010116'!Z58+'[1]091108'!Y50</f>
        <v>0</v>
      </c>
      <c r="AA50" s="103">
        <f>'[1]010116'!AA58+'[1]091108'!Z50</f>
        <v>0</v>
      </c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</row>
    <row r="51" spans="1:60" s="110" customFormat="1" ht="17.25" customHeight="1">
      <c r="A51" s="169" t="s">
        <v>91</v>
      </c>
      <c r="B51" s="98">
        <v>2410</v>
      </c>
      <c r="C51" s="168">
        <v>260</v>
      </c>
      <c r="D51" s="100">
        <f>'[1]010116'!D51+'[1]091103'!D51+'[1]091104'!D51+'[1]091106'!D51+'[1]091107'!D51+'[1]091108'!D51+'[1]110502'!D51+'[1]180410'!D51+'[1]250404 чл.вн'!D51+'[1]180404'!D51+'[1]250344'!D51+'[1]180109'!D51</f>
        <v>0</v>
      </c>
      <c r="E51" s="100">
        <f>'[1]010116'!E51+'[1]091103'!E51+'[1]091104'!E51+'[1]091106'!E51+'[1]091107'!E51+'[1]091108'!E51+'[1]110502'!E51+'[1]180410'!E51+'[1]250404 чл.вн'!E51+'[1]180404'!E51+'[1]250344'!E51+'[1]180109'!E51</f>
        <v>0</v>
      </c>
      <c r="F51" s="100">
        <f>'[1]010116'!F51+'[1]091103'!F51+'[1]091104'!F51+'[1]091106'!F51+'[1]091107'!F51+'[1]091108'!F51+'[1]110502'!F51+'[1]180410'!F51+'[1]250404 чл.вн'!F51+'[1]180404'!F51+'[1]250344'!F51+'[1]180109'!F51</f>
        <v>0</v>
      </c>
      <c r="G51" s="100">
        <f>'[1]010116'!G51+'[1]091103'!G51+'[1]091104'!G51+'[1]091106'!G51+'[1]091107'!G51+'[1]091108'!G51+'[1]110502'!G51+'[1]180410'!G51+'[1]250404 чл.вн'!G51+'[1]180404'!G51+'[1]250344'!G51+'[1]180109'!G51</f>
        <v>0</v>
      </c>
      <c r="H51" s="100">
        <f>'[1]010116'!H51+'[1]091103'!H51+'[1]091104'!H51+'[1]091106'!H51+'[1]091107'!H51+'[1]091108'!H51+'[1]110502'!H51+'[1]180410'!H51+'[1]250404 чл.вн'!H51+'[1]180404'!H51+'[1]250344'!H51+'[1]180109'!H51</f>
        <v>0</v>
      </c>
      <c r="I51" s="100">
        <f>'[1]010116'!I51+'[1]091103'!I51+'[1]091104'!I51+'[1]091106'!I51+'[1]091107'!I51+'[1]091108'!I51+'[1]110502'!I51+'[1]180410'!I51+'[1]250404 чл.вн'!I51+'[1]180404'!I51+'[1]250344'!I51+'[1]180109'!I51</f>
        <v>0</v>
      </c>
      <c r="J51" s="100">
        <f>'[1]010116'!J51+'[1]091103'!J51+'[1]091104'!J51+'[1]091106'!J51+'[1]091107'!J51+'[1]091108'!J51+'[1]110502'!J51+'[1]180410'!J51+'[1]250404 чл.вн'!J51+'[1]180404'!J51+'[1]250344'!J51+'[1]180109'!J51</f>
        <v>0</v>
      </c>
      <c r="K51" s="100">
        <f>'[1]010116'!K51+'[1]091103'!K51+'[1]091104'!K51+'[1]091106'!K51+'[1]091107'!K51+'[1]091108'!K51+'[1]110502'!K51+'[1]180410'!K51+'[1]250404 чл.вн'!K51+'[1]180404'!K51+'[1]250344'!K51+'[1]180109'!K51</f>
        <v>0</v>
      </c>
      <c r="L51" s="100">
        <f>'[1]010116'!L51+'[1]091103'!L51+'[1]091104'!L51+'[1]091106'!L51+'[1]091107'!L51+'[1]091108'!L51+'[1]110502'!L51+'[1]180410'!L51+'[1]250404 чл.вн'!L51+'[1]180404'!L51+'[1]250344'!L51+'[1]180109'!L51</f>
        <v>0</v>
      </c>
      <c r="M51" s="130"/>
      <c r="N51" s="102"/>
      <c r="O51" s="102"/>
      <c r="P51" s="103"/>
      <c r="Q51" s="103"/>
      <c r="R51" s="103"/>
      <c r="S51" s="103"/>
      <c r="T51" s="103"/>
      <c r="U51" s="103"/>
      <c r="V51" s="103">
        <f>'[1]010116'!V59+'[1]091108'!U51</f>
        <v>0</v>
      </c>
      <c r="W51" s="103">
        <f>'[1]010116'!W59+'[1]091108'!V51</f>
        <v>0</v>
      </c>
      <c r="X51" s="103">
        <f>'[1]010116'!X59+'[1]091108'!W51</f>
        <v>0</v>
      </c>
      <c r="Y51" s="103">
        <f>'[1]010116'!Y59+'[1]091108'!X51</f>
        <v>0</v>
      </c>
      <c r="Z51" s="103">
        <f>'[1]010116'!Z59+'[1]091108'!Y51</f>
        <v>0</v>
      </c>
      <c r="AA51" s="103">
        <f>'[1]010116'!AA59+'[1]091108'!Z51</f>
        <v>0</v>
      </c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</row>
    <row r="52" spans="1:60" s="110" customFormat="1" ht="24.75" customHeight="1">
      <c r="A52" s="169" t="s">
        <v>92</v>
      </c>
      <c r="B52" s="98">
        <v>2420</v>
      </c>
      <c r="C52" s="168">
        <v>270</v>
      </c>
      <c r="D52" s="100">
        <f>'[1]010116'!D52+'[1]091103'!D52+'[1]091104'!D52+'[1]091106'!D52+'[1]091107'!D52+'[1]091108'!D52+'[1]110502'!D52+'[1]180410'!D52+'[1]250404 чл.вн'!D52+'[1]180404'!D52+'[1]250344'!D52+'[1]180109'!D52</f>
        <v>0</v>
      </c>
      <c r="E52" s="100">
        <f>'[1]010116'!E52+'[1]091103'!E52+'[1]091104'!E52+'[1]091106'!E52+'[1]091107'!E52+'[1]091108'!E52+'[1]110502'!E52+'[1]180410'!E52+'[1]250404 чл.вн'!E52+'[1]180404'!E52+'[1]250344'!E52+'[1]180109'!E52</f>
        <v>0</v>
      </c>
      <c r="F52" s="100">
        <f>'[1]010116'!F52+'[1]091103'!F52+'[1]091104'!F52+'[1]091106'!F52+'[1]091107'!F52+'[1]091108'!F52+'[1]110502'!F52+'[1]180410'!F52+'[1]250404 чл.вн'!F52+'[1]180404'!F52+'[1]250344'!F52+'[1]180109'!F52</f>
        <v>0</v>
      </c>
      <c r="G52" s="100">
        <f>'[1]010116'!G52+'[1]091103'!G52+'[1]091104'!G52+'[1]091106'!G52+'[1]091107'!G52+'[1]091108'!G52+'[1]110502'!G52+'[1]180410'!G52+'[1]250404 чл.вн'!G52+'[1]180404'!G52+'[1]250344'!G52+'[1]180109'!G52</f>
        <v>0</v>
      </c>
      <c r="H52" s="100">
        <f>'[1]010116'!H52+'[1]091103'!H52+'[1]091104'!H52+'[1]091106'!H52+'[1]091107'!H52+'[1]091108'!H52+'[1]110502'!H52+'[1]180410'!H52+'[1]250404 чл.вн'!H52+'[1]180404'!H52+'[1]250344'!H52+'[1]180109'!H52</f>
        <v>0</v>
      </c>
      <c r="I52" s="100">
        <f>'[1]010116'!I52+'[1]091103'!I52+'[1]091104'!I52+'[1]091106'!I52+'[1]091107'!I52+'[1]091108'!I52+'[1]110502'!I52+'[1]180410'!I52+'[1]250404 чл.вн'!I52+'[1]180404'!I52+'[1]250344'!I52+'[1]180109'!I52</f>
        <v>0</v>
      </c>
      <c r="J52" s="100">
        <f>'[1]010116'!J52+'[1]091103'!J52+'[1]091104'!J52+'[1]091106'!J52+'[1]091107'!J52+'[1]091108'!J52+'[1]110502'!J52+'[1]180410'!J52+'[1]250404 чл.вн'!J52+'[1]180404'!J52+'[1]250344'!J52+'[1]180109'!J52</f>
        <v>0</v>
      </c>
      <c r="K52" s="100">
        <f>'[1]010116'!K52+'[1]091103'!K52+'[1]091104'!K52+'[1]091106'!K52+'[1]091107'!K52+'[1]091108'!K52+'[1]110502'!K52+'[1]180410'!K52+'[1]250404 чл.вн'!K52+'[1]180404'!K52+'[1]250344'!K52+'[1]180109'!K52</f>
        <v>0</v>
      </c>
      <c r="L52" s="100">
        <f>'[1]010116'!L52+'[1]091103'!L52+'[1]091104'!L52+'[1]091106'!L52+'[1]091107'!L52+'[1]091108'!L52+'[1]110502'!L52+'[1]180410'!L52+'[1]250404 чл.вн'!L52+'[1]180404'!L52+'[1]250344'!L52+'[1]180109'!L52</f>
        <v>0</v>
      </c>
      <c r="M52" s="130"/>
      <c r="N52" s="102"/>
      <c r="O52" s="102"/>
      <c r="P52" s="103"/>
      <c r="Q52" s="103"/>
      <c r="R52" s="103"/>
      <c r="S52" s="103"/>
      <c r="T52" s="103"/>
      <c r="U52" s="103"/>
      <c r="V52" s="103">
        <f>'[1]010116'!V60+'[1]091108'!U52</f>
        <v>0</v>
      </c>
      <c r="W52" s="103">
        <f>'[1]010116'!W60+'[1]091108'!V52</f>
        <v>0</v>
      </c>
      <c r="X52" s="103">
        <f>'[1]010116'!X60+'[1]091108'!W52</f>
        <v>0</v>
      </c>
      <c r="Y52" s="103">
        <f>'[1]010116'!Y60+'[1]091108'!X52</f>
        <v>0</v>
      </c>
      <c r="Z52" s="103">
        <f>'[1]010116'!Z60+'[1]091108'!Y52</f>
        <v>0</v>
      </c>
      <c r="AA52" s="103">
        <f>'[1]010116'!AA60+'[1]091108'!Z52</f>
        <v>0</v>
      </c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</row>
    <row r="53" spans="1:60" s="110" customFormat="1" ht="17.25" customHeight="1">
      <c r="A53" s="170" t="s">
        <v>93</v>
      </c>
      <c r="B53" s="119">
        <v>2600</v>
      </c>
      <c r="C53" s="171">
        <v>280</v>
      </c>
      <c r="D53" s="100">
        <f>'[1]010116'!D53+'[1]091103'!D53+'[1]091104'!D53+'[1]091106'!D53+'[1]091107'!D53+'[1]091108'!D53+'[1]110502'!D53+'[1]180410'!D53+'[1]250404 чл.вн'!D53+'[1]180404'!D53+'[1]250344'!D53+'[1]180109'!D53</f>
        <v>0</v>
      </c>
      <c r="E53" s="100">
        <f>'[1]010116'!E53+'[1]091103'!E53+'[1]091104'!E53+'[1]091106'!E53+'[1]091107'!E53+'[1]091108'!E53+'[1]110502'!E53+'[1]180410'!E53+'[1]250404 чл.вн'!E53+'[1]180404'!E53+'[1]250344'!E53+'[1]180109'!E53</f>
        <v>0</v>
      </c>
      <c r="F53" s="100">
        <f>'[1]010116'!F53+'[1]091103'!F53+'[1]091104'!F53+'[1]091106'!F53+'[1]091107'!F53+'[1]091108'!F53+'[1]110502'!F53+'[1]180410'!F53+'[1]250404 чл.вн'!F53+'[1]180404'!F53+'[1]250344'!F53+'[1]180109'!F53</f>
        <v>0</v>
      </c>
      <c r="G53" s="100">
        <f>'[1]010116'!G53+'[1]091103'!G53+'[1]091104'!G53+'[1]091106'!G53+'[1]091107'!G53+'[1]091108'!G53+'[1]110502'!G53+'[1]180410'!G53+'[1]250404 чл.вн'!G53+'[1]180404'!G53+'[1]250344'!G53+'[1]180109'!G53</f>
        <v>0</v>
      </c>
      <c r="H53" s="100">
        <f>'[1]010116'!H53+'[1]091103'!H53+'[1]091104'!H53+'[1]091106'!H53+'[1]091107'!H53+'[1]091108'!H53+'[1]110502'!H53+'[1]180410'!H53+'[1]250404 чл.вн'!H53+'[1]180404'!H53+'[1]250344'!H53+'[1]180109'!H53</f>
        <v>0</v>
      </c>
      <c r="I53" s="100">
        <f>'[1]010116'!I53+'[1]091103'!I53+'[1]091104'!I53+'[1]091106'!I53+'[1]091107'!I53+'[1]091108'!I53+'[1]110502'!I53+'[1]180410'!I53+'[1]250404 чл.вн'!I53+'[1]180404'!I53+'[1]250344'!I53+'[1]180109'!I53</f>
        <v>0</v>
      </c>
      <c r="J53" s="100">
        <f>'[1]010116'!J53+'[1]091103'!J53+'[1]091104'!J53+'[1]091106'!J53+'[1]091107'!J53+'[1]091108'!J53+'[1]110502'!J53+'[1]180410'!J53+'[1]250404 чл.вн'!J53+'[1]180404'!J53+'[1]250344'!J53+'[1]180109'!J53</f>
        <v>0</v>
      </c>
      <c r="K53" s="100">
        <f>'[1]010116'!K53+'[1]091103'!K53+'[1]091104'!K53+'[1]091106'!K53+'[1]091107'!K53+'[1]091108'!K53+'[1]110502'!K53+'[1]180410'!K53+'[1]250404 чл.вн'!K53+'[1]180404'!K53+'[1]250344'!K53+'[1]180109'!K53</f>
        <v>0</v>
      </c>
      <c r="L53" s="100">
        <f>'[1]010116'!L53+'[1]091103'!L53+'[1]091104'!L53+'[1]091106'!L53+'[1]091107'!L53+'[1]091108'!L53+'[1]110502'!L53+'[1]180410'!L53+'[1]250404 чл.вн'!L53+'[1]180404'!L53+'[1]250344'!L53+'[1]180109'!L53</f>
        <v>0</v>
      </c>
      <c r="M53" s="130"/>
      <c r="N53" s="102"/>
      <c r="O53" s="102"/>
      <c r="P53" s="103"/>
      <c r="Q53" s="103"/>
      <c r="R53" s="103"/>
      <c r="S53" s="103"/>
      <c r="T53" s="103"/>
      <c r="U53" s="103"/>
      <c r="V53" s="103" t="e">
        <f>'[1]010116'!#REF!+'[1]091108'!U53</f>
        <v>#REF!</v>
      </c>
      <c r="W53" s="103" t="e">
        <f>'[1]010116'!#REF!+'[1]091108'!V53</f>
        <v>#REF!</v>
      </c>
      <c r="X53" s="103" t="e">
        <f>'[1]010116'!#REF!+'[1]091108'!W53</f>
        <v>#REF!</v>
      </c>
      <c r="Y53" s="103" t="e">
        <f>'[1]010116'!#REF!+'[1]091108'!X53</f>
        <v>#REF!</v>
      </c>
      <c r="Z53" s="103" t="e">
        <f>'[1]010116'!#REF!+'[1]091108'!Y53</f>
        <v>#REF!</v>
      </c>
      <c r="AA53" s="103" t="e">
        <f>'[1]010116'!#REF!+'[1]091108'!Z53</f>
        <v>#REF!</v>
      </c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</row>
    <row r="54" spans="1:60" s="110" customFormat="1" ht="17.25" customHeight="1">
      <c r="A54" s="160" t="s">
        <v>94</v>
      </c>
      <c r="B54" s="172">
        <v>2610</v>
      </c>
      <c r="C54" s="172">
        <v>290</v>
      </c>
      <c r="D54" s="100">
        <f>'[1]010116'!D54+'[1]091103'!D54+'[1]091104'!D54+'[1]091106'!D54+'[1]091107'!D54+'[1]091108'!D54+'[1]110502'!D54+'[1]180410'!D54+'[1]250404 чл.вн'!D54+'[1]180404'!D54+'[1]250344'!D54+'[1]180109'!D54</f>
        <v>0</v>
      </c>
      <c r="E54" s="100">
        <f>'[1]010116'!E54+'[1]091103'!E54+'[1]091104'!E54+'[1]091106'!E54+'[1]091107'!E54+'[1]091108'!E54+'[1]110502'!E54+'[1]180410'!E54+'[1]250404 чл.вн'!E54+'[1]180404'!E54+'[1]250344'!E54+'[1]180109'!E54</f>
        <v>0</v>
      </c>
      <c r="F54" s="100">
        <f>'[1]010116'!F54+'[1]091103'!F54+'[1]091104'!F54+'[1]091106'!F54+'[1]091107'!F54+'[1]091108'!F54+'[1]110502'!F54+'[1]180410'!F54+'[1]250404 чл.вн'!F54+'[1]180404'!F54+'[1]250344'!F54+'[1]180109'!F54</f>
        <v>0</v>
      </c>
      <c r="G54" s="100">
        <f>'[1]010116'!G54+'[1]091103'!G54+'[1]091104'!G54+'[1]091106'!G54+'[1]091107'!G54+'[1]091108'!G54+'[1]110502'!G54+'[1]180410'!G54+'[1]250404 чл.вн'!G54+'[1]180404'!G54+'[1]250344'!G54+'[1]180109'!G54</f>
        <v>0</v>
      </c>
      <c r="H54" s="100">
        <f>'[1]010116'!H54+'[1]091103'!H54+'[1]091104'!H54+'[1]091106'!H54+'[1]091107'!H54+'[1]091108'!H54+'[1]110502'!H54+'[1]180410'!H54+'[1]250404 чл.вн'!H54+'[1]180404'!H54+'[1]250344'!H54+'[1]180109'!H54</f>
        <v>0</v>
      </c>
      <c r="I54" s="100">
        <f>'[1]010116'!I54+'[1]091103'!I54+'[1]091104'!I54+'[1]091106'!I54+'[1]091107'!I54+'[1]091108'!I54+'[1]110502'!I54+'[1]180410'!I54+'[1]250404 чл.вн'!I54+'[1]180404'!I54+'[1]250344'!I54+'[1]180109'!I54</f>
        <v>0</v>
      </c>
      <c r="J54" s="100">
        <f>'[1]010116'!J54+'[1]091103'!J54+'[1]091104'!J54+'[1]091106'!J54+'[1]091107'!J54+'[1]091108'!J54+'[1]110502'!J54+'[1]180410'!J54+'[1]250404 чл.вн'!J54+'[1]180404'!J54+'[1]250344'!J54+'[1]180109'!J54</f>
        <v>0</v>
      </c>
      <c r="K54" s="100">
        <f>'[1]010116'!K54+'[1]091103'!K54+'[1]091104'!K54+'[1]091106'!K54+'[1]091107'!K54+'[1]091108'!K54+'[1]110502'!K54+'[1]180410'!K54+'[1]250404 чл.вн'!K54+'[1]180404'!K54+'[1]250344'!K54+'[1]180109'!K54</f>
        <v>0</v>
      </c>
      <c r="L54" s="100">
        <f>'[1]010116'!L54+'[1]091103'!L54+'[1]091104'!L54+'[1]091106'!L54+'[1]091107'!L54+'[1]091108'!L54+'[1]110502'!L54+'[1]180410'!L54+'[1]250404 чл.вн'!L54+'[1]180404'!L54+'[1]250344'!L54+'[1]180109'!L54</f>
        <v>0</v>
      </c>
      <c r="M54" s="130"/>
      <c r="N54" s="102"/>
      <c r="O54" s="102"/>
      <c r="P54" s="103"/>
      <c r="Q54" s="103"/>
      <c r="R54" s="103"/>
      <c r="S54" s="103"/>
      <c r="T54" s="103"/>
      <c r="U54" s="103"/>
      <c r="V54" s="103">
        <f>'[1]010116'!V66+'[1]091108'!U54</f>
        <v>0</v>
      </c>
      <c r="W54" s="103">
        <f>'[1]010116'!W66+'[1]091108'!V54</f>
        <v>0</v>
      </c>
      <c r="X54" s="103">
        <f>'[1]010116'!X66+'[1]091108'!W54</f>
        <v>0</v>
      </c>
      <c r="Y54" s="103">
        <f>'[1]010116'!Y66+'[1]091108'!X54</f>
        <v>0</v>
      </c>
      <c r="Z54" s="103">
        <f>'[1]010116'!Z66+'[1]091108'!Y54</f>
        <v>0</v>
      </c>
      <c r="AA54" s="103">
        <f>'[1]010116'!AA66+'[1]091108'!Z54</f>
        <v>0</v>
      </c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>'[1]010116'!D55+'[1]091103'!D55+'[1]091104'!D55+'[1]091106'!D55+'[1]091107'!D55+'[1]091108'!D55+'[1]110502'!D55+'[1]180410'!D55+'[1]250404 чл.вн'!D55+'[1]180404'!D55+'[1]250344'!D55+'[1]180109'!D55</f>
        <v>0</v>
      </c>
      <c r="E55" s="100">
        <f>'[1]010116'!E55+'[1]091103'!E55+'[1]091104'!E55+'[1]091106'!E55+'[1]091107'!E55+'[1]091108'!E55+'[1]110502'!E55+'[1]180410'!E55+'[1]250404 чл.вн'!E55+'[1]180404'!E55+'[1]250344'!E55+'[1]180109'!E55</f>
        <v>0</v>
      </c>
      <c r="F55" s="100">
        <f>'[1]010116'!F55+'[1]091103'!F55+'[1]091104'!F55+'[1]091106'!F55+'[1]091107'!F55+'[1]091108'!F55+'[1]110502'!F55+'[1]180410'!F55+'[1]250404 чл.вн'!F55+'[1]180404'!F55+'[1]250344'!F55+'[1]180109'!F55</f>
        <v>0</v>
      </c>
      <c r="G55" s="100">
        <f>'[1]010116'!G55+'[1]091103'!G55+'[1]091104'!G55+'[1]091106'!G55+'[1]091107'!G55+'[1]091108'!G55+'[1]110502'!G55+'[1]180410'!G55+'[1]250404 чл.вн'!G55+'[1]180404'!G55+'[1]250344'!G55+'[1]180109'!G55</f>
        <v>0</v>
      </c>
      <c r="H55" s="100">
        <f>'[1]010116'!H55+'[1]091103'!H55+'[1]091104'!H55+'[1]091106'!H55+'[1]091107'!H55+'[1]091108'!H55+'[1]110502'!H55+'[1]180410'!H55+'[1]250404 чл.вн'!H55+'[1]180404'!H55+'[1]250344'!H55+'[1]180109'!H55</f>
        <v>0</v>
      </c>
      <c r="I55" s="100">
        <f>'[1]010116'!I55+'[1]091103'!I55+'[1]091104'!I55+'[1]091106'!I55+'[1]091107'!I55+'[1]091108'!I55+'[1]110502'!I55+'[1]180410'!I55+'[1]250404 чл.вн'!I55+'[1]180404'!I55+'[1]250344'!I55+'[1]180109'!I55</f>
        <v>0</v>
      </c>
      <c r="J55" s="100">
        <f>'[1]010116'!J55+'[1]091103'!J55+'[1]091104'!J55+'[1]091106'!J55+'[1]091107'!J55+'[1]091108'!J55+'[1]110502'!J55+'[1]180410'!J55+'[1]250404 чл.вн'!J55+'[1]180404'!J55+'[1]250344'!J55+'[1]180109'!J55</f>
        <v>0</v>
      </c>
      <c r="K55" s="100">
        <f>'[1]010116'!K55+'[1]091103'!K55+'[1]091104'!K55+'[1]091106'!K55+'[1]091107'!K55+'[1]091108'!K55+'[1]110502'!K55+'[1]180410'!K55+'[1]250404 чл.вн'!K55+'[1]180404'!K55+'[1]250344'!K55+'[1]180109'!K55</f>
        <v>0</v>
      </c>
      <c r="L55" s="100">
        <f>'[1]010116'!L55+'[1]091103'!L55+'[1]091104'!L55+'[1]091106'!L55+'[1]091107'!L55+'[1]091108'!L55+'[1]110502'!L55+'[1]180410'!L55+'[1]250404 чл.вн'!L55+'[1]180404'!L55+'[1]250344'!L55+'[1]180109'!L55</f>
        <v>0</v>
      </c>
      <c r="M55" s="130"/>
      <c r="N55" s="102"/>
      <c r="O55" s="102"/>
      <c r="P55" s="103"/>
      <c r="Q55" s="103"/>
      <c r="R55" s="103"/>
      <c r="S55" s="103"/>
      <c r="T55" s="103"/>
      <c r="U55" s="103"/>
      <c r="V55" s="103">
        <f>'[1]010116'!V67+'[1]091108'!U55</f>
        <v>0</v>
      </c>
      <c r="W55" s="103">
        <f>'[1]010116'!W67+'[1]091108'!V55</f>
        <v>0</v>
      </c>
      <c r="X55" s="103">
        <f>'[1]010116'!X67+'[1]091108'!W55</f>
        <v>0</v>
      </c>
      <c r="Y55" s="103">
        <f>'[1]010116'!Y67+'[1]091108'!X55</f>
        <v>0</v>
      </c>
      <c r="Z55" s="103">
        <f>'[1]010116'!Z67+'[1]091108'!Y55</f>
        <v>0</v>
      </c>
      <c r="AA55" s="103">
        <f>'[1]010116'!AA67+'[1]091108'!Z55</f>
        <v>0</v>
      </c>
      <c r="AB55" s="40"/>
      <c r="AC55" s="40"/>
      <c r="AD55" s="40"/>
      <c r="AE55" s="40"/>
      <c r="AF55" s="40"/>
      <c r="AG55" s="40"/>
    </row>
    <row r="56" spans="1:33" s="109" customFormat="1" ht="14.25" customHeight="1">
      <c r="A56" s="174" t="s">
        <v>96</v>
      </c>
      <c r="B56" s="120">
        <v>2630</v>
      </c>
      <c r="C56" s="122">
        <v>310</v>
      </c>
      <c r="D56" s="100">
        <f>'[1]010116'!D56+'[1]091103'!D56+'[1]091104'!D56+'[1]091106'!D56+'[1]091107'!D56+'[1]091108'!D56+'[1]110502'!D56+'[1]180410'!D56+'[1]250404 чл.вн'!D56+'[1]180404'!D56+'[1]250344'!D56+'[1]180109'!D56</f>
        <v>0</v>
      </c>
      <c r="E56" s="100">
        <f>'[1]010116'!E56+'[1]091103'!E56+'[1]091104'!E56+'[1]091106'!E56+'[1]091107'!E56+'[1]091108'!E56+'[1]110502'!E56+'[1]180410'!E56+'[1]250404 чл.вн'!E56+'[1]180404'!E56+'[1]250344'!E56+'[1]180109'!E56</f>
        <v>0</v>
      </c>
      <c r="F56" s="100">
        <f>'[1]010116'!F56+'[1]091103'!F56+'[1]091104'!F56+'[1]091106'!F56+'[1]091107'!F56+'[1]091108'!F56+'[1]110502'!F56+'[1]180410'!F56+'[1]250404 чл.вн'!F56+'[1]180404'!F56+'[1]250344'!F56+'[1]180109'!F56</f>
        <v>0</v>
      </c>
      <c r="G56" s="100">
        <f>'[1]010116'!G56+'[1]091103'!G56+'[1]091104'!G56+'[1]091106'!G56+'[1]091107'!G56+'[1]091108'!G56+'[1]110502'!G56+'[1]180410'!G56+'[1]250404 чл.вн'!G56+'[1]180404'!G56+'[1]250344'!G56+'[1]180109'!G56</f>
        <v>0</v>
      </c>
      <c r="H56" s="100">
        <f>'[1]010116'!H56+'[1]091103'!H56+'[1]091104'!H56+'[1]091106'!H56+'[1]091107'!H56+'[1]091108'!H56+'[1]110502'!H56+'[1]180410'!H56+'[1]250404 чл.вн'!H56+'[1]180404'!H56+'[1]250344'!H56+'[1]180109'!H56</f>
        <v>0</v>
      </c>
      <c r="I56" s="100">
        <f>'[1]010116'!I56+'[1]091103'!I56+'[1]091104'!I56+'[1]091106'!I56+'[1]091107'!I56+'[1]091108'!I56+'[1]110502'!I56+'[1]180410'!I56+'[1]250404 чл.вн'!I56+'[1]180404'!I56+'[1]250344'!I56+'[1]180109'!I56</f>
        <v>0</v>
      </c>
      <c r="J56" s="100">
        <f>'[1]010116'!J56+'[1]091103'!J56+'[1]091104'!J56+'[1]091106'!J56+'[1]091107'!J56+'[1]091108'!J56+'[1]110502'!J56+'[1]180410'!J56+'[1]250404 чл.вн'!J56+'[1]180404'!J56+'[1]250344'!J56+'[1]180109'!J56</f>
        <v>0</v>
      </c>
      <c r="K56" s="100">
        <f>'[1]010116'!K56+'[1]091103'!K56+'[1]091104'!K56+'[1]091106'!K56+'[1]091107'!K56+'[1]091108'!K56+'[1]110502'!K56+'[1]180410'!K56+'[1]250404 чл.вн'!K56+'[1]180404'!K56+'[1]250344'!K56+'[1]180109'!K56</f>
        <v>0</v>
      </c>
      <c r="L56" s="100">
        <f>'[1]010116'!L56+'[1]091103'!L56+'[1]091104'!L56+'[1]091106'!L56+'[1]091107'!L56+'[1]091108'!L56+'[1]110502'!L56+'[1]180410'!L56+'[1]250404 чл.вн'!L56+'[1]180404'!L56+'[1]250344'!L56+'[1]180109'!L56</f>
        <v>0</v>
      </c>
      <c r="M56" s="130"/>
      <c r="N56" s="102"/>
      <c r="O56" s="102"/>
      <c r="P56" s="103"/>
      <c r="Q56" s="103"/>
      <c r="R56" s="103"/>
      <c r="S56" s="103"/>
      <c r="T56" s="103"/>
      <c r="U56" s="103"/>
      <c r="V56" s="103">
        <f>'[1]010116'!V89+'[1]091108'!U56</f>
        <v>0</v>
      </c>
      <c r="W56" s="103">
        <f>'[1]010116'!W89+'[1]091108'!V56</f>
        <v>0</v>
      </c>
      <c r="X56" s="103">
        <f>'[1]010116'!X89+'[1]091108'!W56</f>
        <v>0</v>
      </c>
      <c r="Y56" s="103">
        <f>'[1]010116'!Y89+'[1]091108'!X56</f>
        <v>0</v>
      </c>
      <c r="Z56" s="103">
        <f>'[1]010116'!Z89+'[1]091108'!Y56</f>
        <v>0</v>
      </c>
      <c r="AA56" s="103">
        <f>'[1]010116'!AA89+'[1]091108'!Z56</f>
        <v>0</v>
      </c>
      <c r="AB56" s="108"/>
      <c r="AC56" s="108"/>
      <c r="AD56" s="108"/>
      <c r="AE56" s="108"/>
      <c r="AF56" s="108"/>
      <c r="AG56" s="108"/>
    </row>
    <row r="57" spans="1:33" s="178" customFormat="1" ht="17.25" customHeight="1" thickBot="1">
      <c r="A57" s="167" t="s">
        <v>97</v>
      </c>
      <c r="B57" s="132">
        <v>2700</v>
      </c>
      <c r="C57" s="132">
        <v>320</v>
      </c>
      <c r="D57" s="100">
        <f>'[1]010116'!D57+'[1]091103'!D57+'[1]091104'!D57+'[1]091106'!D57+'[1]091107'!D57+'[1]091108'!D57+'[1]110502'!D57+'[1]180410'!D57+'[1]250404 чл.вн'!D57+'[1]180404'!D57+'[1]250344'!D57+'[1]180109'!D57</f>
        <v>163672</v>
      </c>
      <c r="E57" s="100">
        <f>'[1]010116'!E57+'[1]091103'!E57+'[1]091104'!E57+'[1]091106'!E57+'[1]091107'!E57+'[1]091108'!E57+'[1]110502'!E57+'[1]180410'!E57+'[1]250404 чл.вн'!E57+'[1]180404'!E57+'[1]250344'!E57+'[1]180109'!E57</f>
        <v>163672</v>
      </c>
      <c r="F57" s="100">
        <f>'[1]010116'!F57+'[1]091103'!F57+'[1]091104'!F57+'[1]091106'!F57+'[1]091107'!F57+'[1]091108'!F57+'[1]110502'!F57+'[1]180410'!F57+'[1]250404 чл.вн'!F57+'[1]180404'!F57+'[1]250344'!F57+'[1]180109'!F57</f>
        <v>163672</v>
      </c>
      <c r="G57" s="100">
        <f>'[1]010116'!G57+'[1]091103'!G57+'[1]091104'!G57+'[1]091106'!G57+'[1]091107'!G57+'[1]091108'!G57+'[1]110502'!G57+'[1]180410'!G57+'[1]250404 чл.вн'!G57+'[1]180404'!G57+'[1]250344'!G57+'[1]180109'!G57</f>
        <v>0</v>
      </c>
      <c r="H57" s="100">
        <f>'[1]010116'!H57+'[1]091103'!H57+'[1]091104'!H57+'[1]091106'!H57+'[1]091107'!H57+'[1]091108'!H57+'[1]110502'!H57+'[1]180410'!H57+'[1]250404 чл.вн'!H57+'[1]180404'!H57+'[1]250344'!H57+'[1]180109'!H57</f>
        <v>0</v>
      </c>
      <c r="I57" s="100">
        <f>'[1]010116'!I57+'[1]091103'!I57+'[1]091104'!I57+'[1]091106'!I57+'[1]091107'!I57+'[1]091108'!I57+'[1]110502'!I57+'[1]180410'!I57+'[1]250404 чл.вн'!I57+'[1]180404'!I57+'[1]250344'!I57+'[1]180109'!I57</f>
        <v>163610</v>
      </c>
      <c r="J57" s="100">
        <f>'[1]010116'!J57+'[1]091103'!J57+'[1]091104'!J57+'[1]091106'!J57+'[1]091107'!J57+'[1]091108'!J57+'[1]110502'!J57+'[1]180410'!J57+'[1]250404 чл.вн'!J57+'[1]180404'!J57+'[1]250344'!J57+'[1]180109'!J57</f>
        <v>163610</v>
      </c>
      <c r="K57" s="100">
        <f>'[1]010116'!K57+'[1]091103'!K57+'[1]091104'!K57+'[1]091106'!K57+'[1]091107'!K57+'[1]091108'!K57+'[1]110502'!K57+'[1]180410'!K57+'[1]250404 чл.вн'!K57+'[1]180404'!K57+'[1]250344'!K57+'[1]180109'!K57</f>
        <v>163610</v>
      </c>
      <c r="L57" s="100">
        <f>'[1]010116'!L57+'[1]091103'!L57+'[1]091104'!L57+'[1]091106'!L57+'[1]091107'!L57+'[1]091108'!L57+'[1]110502'!L57+'[1]180410'!L57+'[1]250404 чл.вн'!L57+'[1]180404'!L57+'[1]250344'!L57+'[1]180109'!L57</f>
        <v>0</v>
      </c>
      <c r="M57" s="130"/>
      <c r="N57" s="102"/>
      <c r="O57" s="102"/>
      <c r="P57" s="175"/>
      <c r="Q57" s="175"/>
      <c r="R57" s="175"/>
      <c r="S57" s="175"/>
      <c r="T57" s="176"/>
      <c r="U57" s="176"/>
      <c r="V57" s="176">
        <f aca="true" t="shared" si="0" ref="V57:AA57">AD57+AL57</f>
        <v>0</v>
      </c>
      <c r="W57" s="176">
        <f t="shared" si="0"/>
        <v>0</v>
      </c>
      <c r="X57" s="176">
        <f t="shared" si="0"/>
        <v>0</v>
      </c>
      <c r="Y57" s="176">
        <f t="shared" si="0"/>
        <v>0</v>
      </c>
      <c r="Z57" s="176">
        <f t="shared" si="0"/>
        <v>0</v>
      </c>
      <c r="AA57" s="176">
        <f t="shared" si="0"/>
        <v>0</v>
      </c>
      <c r="AB57" s="177"/>
      <c r="AC57" s="177"/>
      <c r="AD57" s="177"/>
      <c r="AE57" s="177"/>
      <c r="AF57" s="177"/>
      <c r="AG57" s="177"/>
    </row>
    <row r="58" spans="1:33" ht="17.25" customHeight="1" thickTop="1">
      <c r="A58" s="134" t="s">
        <v>98</v>
      </c>
      <c r="B58" s="120">
        <v>2710</v>
      </c>
      <c r="C58" s="122">
        <v>330</v>
      </c>
      <c r="D58" s="100">
        <f>'[1]010116'!D58+'[1]091103'!D58+'[1]091104'!D58+'[1]091106'!D58+'[1]091107'!D58+'[1]091108'!D58+'[1]110502'!D58+'[1]180410'!D58+'[1]250404 чл.вн'!D58+'[1]180404'!D58+'[1]250344'!D58+'[1]180109'!D58</f>
        <v>0</v>
      </c>
      <c r="E58" s="100">
        <f>'[1]010116'!E58+'[1]091103'!E58+'[1]091104'!E58+'[1]091106'!E58+'[1]091107'!E58+'[1]091108'!E58+'[1]110502'!E58+'[1]180410'!E58+'[1]250404 чл.вн'!E58+'[1]180404'!E58+'[1]250344'!E58+'[1]180109'!E58</f>
        <v>0</v>
      </c>
      <c r="F58" s="100">
        <f>'[1]010116'!F58+'[1]091103'!F58+'[1]091104'!F58+'[1]091106'!F58+'[1]091107'!F58+'[1]091108'!F58+'[1]110502'!F58+'[1]180410'!F58+'[1]250404 чл.вн'!F58+'[1]180404'!F58+'[1]250344'!F58+'[1]180109'!F58</f>
        <v>0</v>
      </c>
      <c r="G58" s="100">
        <f>'[1]010116'!G58+'[1]091103'!G58+'[1]091104'!G58+'[1]091106'!G58+'[1]091107'!G58+'[1]091108'!G58+'[1]110502'!G58+'[1]180410'!G58+'[1]250404 чл.вн'!G58+'[1]180404'!G58+'[1]250344'!G58+'[1]180109'!G58</f>
        <v>0</v>
      </c>
      <c r="H58" s="100">
        <f>'[1]010116'!H58+'[1]091103'!H58+'[1]091104'!H58+'[1]091106'!H58+'[1]091107'!H58+'[1]091108'!H58+'[1]110502'!H58+'[1]180410'!H58+'[1]250404 чл.вн'!H58+'[1]180404'!H58+'[1]250344'!H58+'[1]180109'!H58</f>
        <v>0</v>
      </c>
      <c r="I58" s="100">
        <f>'[1]010116'!I58+'[1]091103'!I58+'[1]091104'!I58+'[1]091106'!I58+'[1]091107'!I58+'[1]091108'!I58+'[1]110502'!I58+'[1]180410'!I58+'[1]250404 чл.вн'!I58+'[1]180404'!I58+'[1]250344'!I58+'[1]180109'!I58</f>
        <v>0</v>
      </c>
      <c r="J58" s="100">
        <f>'[1]010116'!J58+'[1]091103'!J58+'[1]091104'!J58+'[1]091106'!J58+'[1]091107'!J58+'[1]091108'!J58+'[1]110502'!J58+'[1]180410'!J58+'[1]250404 чл.вн'!J58+'[1]180404'!J58+'[1]250344'!J58+'[1]180109'!J58</f>
        <v>0</v>
      </c>
      <c r="K58" s="100">
        <f>'[1]010116'!K58+'[1]091103'!K58+'[1]091104'!K58+'[1]091106'!K58+'[1]091107'!K58+'[1]091108'!K58+'[1]110502'!K58+'[1]180410'!K58+'[1]250404 чл.вн'!K58+'[1]180404'!K58+'[1]250344'!K58+'[1]180109'!K58</f>
        <v>0</v>
      </c>
      <c r="L58" s="100">
        <f>'[1]010116'!L58+'[1]091103'!L58+'[1]091104'!L58+'[1]091106'!L58+'[1]091107'!L58+'[1]091108'!L58+'[1]110502'!L58+'[1]180410'!L58+'[1]250404 чл.вн'!L58+'[1]180404'!L58+'[1]250344'!L58+'[1]180109'!L58</f>
        <v>0</v>
      </c>
      <c r="M58" s="130"/>
      <c r="N58" s="102"/>
      <c r="O58" s="102"/>
      <c r="P58" s="104"/>
      <c r="Q58" s="104"/>
      <c r="R58" s="104"/>
      <c r="S58" s="104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ht="17.25" customHeight="1">
      <c r="A59" s="134" t="s">
        <v>99</v>
      </c>
      <c r="B59" s="120">
        <v>2720</v>
      </c>
      <c r="C59" s="122">
        <v>340</v>
      </c>
      <c r="D59" s="100">
        <f>'[1]010116'!D59+'[1]091103'!D59+'[1]091104'!D59+'[1]091106'!D59+'[1]091107'!D59+'[1]091108'!D59+'[1]110502'!D59+'[1]180410'!D59+'[1]250404 чл.вн'!D59+'[1]180404'!D59+'[1]250344'!D59+'[1]180109'!D59</f>
        <v>0</v>
      </c>
      <c r="E59" s="100">
        <f>'[1]010116'!E59+'[1]091103'!E59+'[1]091104'!E59+'[1]091106'!E59+'[1]091107'!E59+'[1]091108'!E59+'[1]110502'!E59+'[1]180410'!E59+'[1]250404 чл.вн'!E59+'[1]180404'!E59+'[1]250344'!E59+'[1]180109'!E59</f>
        <v>0</v>
      </c>
      <c r="F59" s="100">
        <f>'[1]010116'!F59+'[1]091103'!F59+'[1]091104'!F59+'[1]091106'!F59+'[1]091107'!F59+'[1]091108'!F59+'[1]110502'!F59+'[1]180410'!F59+'[1]250404 чл.вн'!F59+'[1]180404'!F59+'[1]250344'!F59+'[1]180109'!F59</f>
        <v>0</v>
      </c>
      <c r="G59" s="100">
        <f>'[1]010116'!G59+'[1]091103'!G59+'[1]091104'!G59+'[1]091106'!G59+'[1]091107'!G59+'[1]091108'!G59+'[1]110502'!G59+'[1]180410'!G59+'[1]250404 чл.вн'!G59+'[1]180404'!G59+'[1]250344'!G59+'[1]180109'!G59</f>
        <v>0</v>
      </c>
      <c r="H59" s="100">
        <f>'[1]010116'!H59+'[1]091103'!H59+'[1]091104'!H59+'[1]091106'!H59+'[1]091107'!H59+'[1]091108'!H59+'[1]110502'!H59+'[1]180410'!H59+'[1]250404 чл.вн'!H59+'[1]180404'!H59+'[1]250344'!H59+'[1]180109'!H59</f>
        <v>0</v>
      </c>
      <c r="I59" s="100">
        <f>'[1]010116'!I59+'[1]091103'!I59+'[1]091104'!I59+'[1]091106'!I59+'[1]091107'!I59+'[1]091108'!I59+'[1]110502'!I59+'[1]180410'!I59+'[1]250404 чл.вн'!I59+'[1]180404'!I59+'[1]250344'!I59+'[1]180109'!I59</f>
        <v>0</v>
      </c>
      <c r="J59" s="100">
        <f>'[1]010116'!J59+'[1]091103'!J59+'[1]091104'!J59+'[1]091106'!J59+'[1]091107'!J59+'[1]091108'!J59+'[1]110502'!J59+'[1]180410'!J59+'[1]250404 чл.вн'!J59+'[1]180404'!J59+'[1]250344'!J59+'[1]180109'!J59</f>
        <v>0</v>
      </c>
      <c r="K59" s="100">
        <f>'[1]010116'!K59+'[1]091103'!K59+'[1]091104'!K59+'[1]091106'!K59+'[1]091107'!K59+'[1]091108'!K59+'[1]110502'!K59+'[1]180410'!K59+'[1]250404 чл.вн'!K59+'[1]180404'!K59+'[1]250344'!K59+'[1]180109'!K59</f>
        <v>0</v>
      </c>
      <c r="L59" s="100">
        <f>'[1]010116'!L59+'[1]091103'!L59+'[1]091104'!L59+'[1]091106'!L59+'[1]091107'!L59+'[1]091108'!L59+'[1]110502'!L59+'[1]180410'!L59+'[1]250404 чл.вн'!L59+'[1]180404'!L59+'[1]250344'!L59+'[1]180109'!L59</f>
        <v>0</v>
      </c>
      <c r="M59" s="130"/>
      <c r="N59" s="102"/>
      <c r="O59" s="102"/>
      <c r="P59" s="104"/>
      <c r="Q59" s="104"/>
      <c r="R59" s="104"/>
      <c r="S59" s="104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>'[1]010116'!D60+'[1]091103'!D60+'[1]091104'!D60+'[1]091106'!D60+'[1]091107'!D60+'[1]091108'!D60+'[1]110502'!D60+'[1]180410'!D60+'[1]250404 чл.вн'!D60+'[1]180404'!D60+'[1]250344'!D60+'[1]180109'!D60</f>
        <v>163672</v>
      </c>
      <c r="E60" s="100">
        <f>'[1]010116'!E60+'[1]091103'!E60+'[1]091104'!E60+'[1]091106'!E60+'[1]091107'!E60+'[1]091108'!E60+'[1]110502'!E60+'[1]180410'!E60+'[1]250404 чл.вн'!E60+'[1]180404'!E60+'[1]250344'!E60+'[1]180109'!E60</f>
        <v>0</v>
      </c>
      <c r="F60" s="100">
        <f>'[1]010116'!F60+'[1]091103'!F60+'[1]091104'!F60+'[1]091106'!F60+'[1]091107'!F60+'[1]091108'!F60+'[1]110502'!F60+'[1]180410'!F60+'[1]250404 чл.вн'!F60+'[1]180404'!F60+'[1]250344'!F60+'[1]180109'!F60</f>
        <v>0</v>
      </c>
      <c r="G60" s="100">
        <f>'[1]010116'!G60+'[1]091103'!G60+'[1]091104'!G60+'[1]091106'!G60+'[1]091107'!G60+'[1]091108'!G60+'[1]110502'!G60+'[1]180410'!G60+'[1]250404 чл.вн'!G60+'[1]180404'!G60+'[1]250344'!G60+'[1]180109'!G60</f>
        <v>0</v>
      </c>
      <c r="H60" s="100">
        <f>'[1]010116'!H60+'[1]091103'!H60+'[1]091104'!H60+'[1]091106'!H60+'[1]091107'!H60+'[1]091108'!H60+'[1]110502'!H60+'[1]180410'!H60+'[1]250404 чл.вн'!H60+'[1]180404'!H60+'[1]250344'!H60+'[1]180109'!H60</f>
        <v>0</v>
      </c>
      <c r="I60" s="100">
        <f>'[1]010116'!I60+'[1]091103'!I60+'[1]091104'!I60+'[1]091106'!I60+'[1]091107'!I60+'[1]091108'!I60+'[1]110502'!I60+'[1]180410'!I60+'[1]250404 чл.вн'!I60+'[1]180404'!I60+'[1]250344'!I60+'[1]180109'!I60</f>
        <v>163610</v>
      </c>
      <c r="J60" s="100">
        <f>'[1]010116'!J60+'[1]091103'!J60+'[1]091104'!J60+'[1]091106'!J60+'[1]091107'!J60+'[1]091108'!J60+'[1]110502'!J60+'[1]180410'!J60+'[1]250404 чл.вн'!J60+'[1]180404'!J60+'[1]250344'!J60+'[1]180109'!J60</f>
        <v>163610</v>
      </c>
      <c r="K60" s="100">
        <f>'[1]010116'!K60+'[1]091103'!K60+'[1]091104'!K60+'[1]091106'!K60+'[1]091107'!K60+'[1]091108'!K60+'[1]110502'!K60+'[1]180410'!K60+'[1]250404 чл.вн'!K60+'[1]180404'!K60+'[1]250344'!K60+'[1]180109'!K60</f>
        <v>163610</v>
      </c>
      <c r="L60" s="100">
        <f>'[1]010116'!L60+'[1]091103'!L60+'[1]091104'!L60+'[1]091106'!L60+'[1]091107'!L60+'[1]091108'!L60+'[1]110502'!L60+'[1]180410'!L60+'[1]250404 чл.вн'!L60+'[1]180404'!L60+'[1]250344'!L60+'[1]180109'!L60</f>
        <v>0</v>
      </c>
      <c r="M60" s="130"/>
      <c r="N60" s="102"/>
      <c r="O60" s="102"/>
      <c r="P60" s="104"/>
      <c r="Q60" s="104"/>
      <c r="R60" s="104"/>
      <c r="S60" s="104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33" ht="16.5" customHeight="1">
      <c r="A61" s="173" t="s">
        <v>101</v>
      </c>
      <c r="B61" s="128">
        <v>2800</v>
      </c>
      <c r="C61" s="179">
        <v>360</v>
      </c>
      <c r="D61" s="100">
        <f>'[1]010116'!D61+'[1]091103'!D61+'[1]091104'!D61+'[1]091106'!D61+'[1]091107'!D61+'[1]091108'!D61+'[1]110502'!D61+'[1]180410'!D61+'[1]250404 чл.вн'!D61+'[1]180404'!D61+'[1]250344'!D61+'[1]180109'!D61</f>
        <v>405500</v>
      </c>
      <c r="E61" s="100">
        <f>'[1]010116'!E61+'[1]091103'!E61+'[1]091104'!E61+'[1]091106'!E61+'[1]091107'!E61+'[1]091108'!E61+'[1]110502'!E61+'[1]180410'!E61+'[1]250404 чл.вн'!E61+'[1]180404'!E61+'[1]250344'!E61+'[1]180109'!E61</f>
        <v>0</v>
      </c>
      <c r="F61" s="100">
        <f>'[1]010116'!F61+'[1]091103'!F61+'[1]091104'!F61+'[1]091106'!F61+'[1]091107'!F61+'[1]091108'!F61+'[1]110502'!F61+'[1]180410'!F61+'[1]250404 чл.вн'!F61+'[1]180404'!F61+'[1]250344'!F61+'[1]180109'!F61</f>
        <v>0</v>
      </c>
      <c r="G61" s="100">
        <f>'[1]010116'!G61+'[1]091103'!G61+'[1]091104'!G61+'[1]091106'!G61+'[1]091107'!G61+'[1]091108'!G61+'[1]110502'!G61+'[1]180410'!G61+'[1]250404 чл.вн'!G61+'[1]180404'!G61+'[1]250344'!G61+'[1]180109'!G61</f>
        <v>0</v>
      </c>
      <c r="H61" s="100">
        <f>'[1]010116'!H61+'[1]091103'!H61+'[1]091104'!H61+'[1]091106'!H61+'[1]091107'!H61+'[1]091108'!H61+'[1]110502'!H61+'[1]180410'!H61+'[1]250404 чл.вн'!H61+'[1]180404'!H61+'[1]250344'!H61+'[1]180109'!H61</f>
        <v>0</v>
      </c>
      <c r="I61" s="100">
        <f>'[1]010116'!I61+'[1]091103'!I61+'[1]091104'!I61+'[1]091106'!I61+'[1]091107'!I61+'[1]091108'!I61+'[1]110502'!I61+'[1]180410'!I61+'[1]250404 чл.вн'!I61+'[1]180404'!I61+'[1]250344'!I61+'[1]180109'!I61</f>
        <v>378206.07</v>
      </c>
      <c r="J61" s="100">
        <f>'[1]010116'!J61+'[1]091103'!J61+'[1]091104'!J61+'[1]091106'!J61+'[1]091107'!J61+'[1]091108'!J61+'[1]110502'!J61+'[1]180410'!J61+'[1]250404 чл.вн'!J61+'[1]180404'!J61+'[1]250344'!J61+'[1]180109'!J61</f>
        <v>378206.07</v>
      </c>
      <c r="K61" s="100">
        <f>'[1]010116'!K61+'[1]091103'!K61+'[1]091104'!K61+'[1]091106'!K61+'[1]091107'!K61+'[1]091108'!K61+'[1]110502'!K61+'[1]180410'!K61+'[1]250404 чл.вн'!K61+'[1]180404'!K61+'[1]250344'!K61+'[1]180109'!K61</f>
        <v>378206.07</v>
      </c>
      <c r="L61" s="100">
        <f>'[1]010116'!L61+'[1]091103'!L61+'[1]091104'!L61+'[1]091106'!L61+'[1]091107'!L61+'[1]091108'!L61+'[1]110502'!L61+'[1]180410'!L61+'[1]250404 чл.вн'!L61+'[1]180404'!L61+'[1]250344'!L61+'[1]180109'!L61</f>
        <v>0</v>
      </c>
      <c r="M61" s="130"/>
      <c r="N61" s="102"/>
      <c r="O61" s="102"/>
      <c r="P61" s="104"/>
      <c r="Q61" s="104"/>
      <c r="R61" s="104"/>
      <c r="S61" s="104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ht="17.25" customHeight="1">
      <c r="A62" s="168" t="s">
        <v>102</v>
      </c>
      <c r="B62" s="119">
        <v>3000</v>
      </c>
      <c r="C62" s="119">
        <v>370</v>
      </c>
      <c r="D62" s="100">
        <f>'[1]010116'!D62+'[1]091103'!D62+'[1]091104'!D62+'[1]091106'!D62+'[1]091107'!D62+'[1]091108'!D62+'[1]110502'!D62+'[1]180410'!D62+'[1]250404 чл.вн'!D62+'[1]180404'!D62+'[1]250344'!D62+'[1]180109'!D62</f>
        <v>0</v>
      </c>
      <c r="E62" s="100">
        <f>'[1]010116'!E62+'[1]091103'!E62+'[1]091104'!E62+'[1]091106'!E62+'[1]091107'!E62+'[1]091108'!E62+'[1]110502'!E62+'[1]180410'!E62+'[1]250404 чл.вн'!E62+'[1]180404'!E62+'[1]250344'!E62+'[1]180109'!E62</f>
        <v>0</v>
      </c>
      <c r="F62" s="100">
        <f>'[1]010116'!F62+'[1]091103'!F62+'[1]091104'!F62+'[1]091106'!F62+'[1]091107'!F62+'[1]091108'!F62+'[1]110502'!F62+'[1]180410'!F62+'[1]250404 чл.вн'!F62+'[1]180404'!F62+'[1]250344'!F62+'[1]180109'!F62</f>
        <v>0</v>
      </c>
      <c r="G62" s="100">
        <f>'[1]010116'!G62+'[1]091103'!G62+'[1]091104'!G62+'[1]091106'!G62+'[1]091107'!G62+'[1]091108'!G62+'[1]110502'!G62+'[1]180410'!G62+'[1]250404 чл.вн'!G62+'[1]180404'!G62+'[1]250344'!G62+'[1]180109'!G62</f>
        <v>0</v>
      </c>
      <c r="H62" s="100">
        <f>'[1]010116'!H62+'[1]091103'!H62+'[1]091104'!H62+'[1]091106'!H62+'[1]091107'!H62+'[1]091108'!H62+'[1]110502'!H62+'[1]180410'!H62+'[1]250404 чл.вн'!H62+'[1]180404'!H62+'[1]250344'!H62+'[1]180109'!H62</f>
        <v>0</v>
      </c>
      <c r="I62" s="100">
        <f>'[1]010116'!I62+'[1]091103'!I62+'[1]091104'!I62+'[1]091106'!I62+'[1]091107'!I62+'[1]091108'!I62+'[1]110502'!I62+'[1]180410'!I62+'[1]250404 чл.вн'!I62+'[1]180404'!I62+'[1]250344'!I62+'[1]180109'!I62</f>
        <v>0</v>
      </c>
      <c r="J62" s="100">
        <f>'[1]010116'!J62+'[1]091103'!J62+'[1]091104'!J62+'[1]091106'!J62+'[1]091107'!J62+'[1]091108'!J62+'[1]110502'!J62+'[1]180410'!J62+'[1]250404 чл.вн'!J62+'[1]180404'!J62+'[1]250344'!J62+'[1]180109'!J62</f>
        <v>0</v>
      </c>
      <c r="K62" s="100">
        <f>'[1]010116'!K62+'[1]091103'!K62+'[1]091104'!K62+'[1]091106'!K62+'[1]091107'!K62+'[1]091108'!K62+'[1]110502'!K62+'[1]180410'!K62+'[1]250404 чл.вн'!K62+'[1]180404'!K62+'[1]250344'!K62+'[1]180109'!K62</f>
        <v>0</v>
      </c>
      <c r="L62" s="100">
        <f>'[1]010116'!L62+'[1]091103'!L62+'[1]091104'!L62+'[1]091106'!L62+'[1]091107'!L62+'[1]091108'!L62+'[1]110502'!L62+'[1]180410'!L62+'[1]250404 чл.вн'!L62+'[1]180404'!L62+'[1]250344'!L62+'[1]180109'!L62</f>
        <v>0</v>
      </c>
      <c r="M62" s="130"/>
      <c r="N62" s="102"/>
      <c r="O62" s="102"/>
      <c r="P62" s="104"/>
      <c r="Q62" s="104"/>
      <c r="R62" s="104"/>
      <c r="S62" s="104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>'[1]010116'!D63+'[1]091103'!D63+'[1]091104'!D63+'[1]091106'!D63+'[1]091107'!D63+'[1]091108'!D63+'[1]110502'!D63+'[1]180410'!D63+'[1]250404 чл.вн'!D63+'[1]180404'!D63+'[1]250344'!D63+'[1]180109'!D63</f>
        <v>0</v>
      </c>
      <c r="E63" s="100">
        <f>'[1]010116'!E63+'[1]091103'!E63+'[1]091104'!E63+'[1]091106'!E63+'[1]091107'!E63+'[1]091108'!E63+'[1]110502'!E63+'[1]180410'!E63+'[1]250404 чл.вн'!E63+'[1]180404'!E63+'[1]250344'!E63+'[1]180109'!E63</f>
        <v>0</v>
      </c>
      <c r="F63" s="100">
        <f>'[1]010116'!F63+'[1]091103'!F63+'[1]091104'!F63+'[1]091106'!F63+'[1]091107'!F63+'[1]091108'!F63+'[1]110502'!F63+'[1]180410'!F63+'[1]250404 чл.вн'!F63+'[1]180404'!F63+'[1]250344'!F63+'[1]180109'!F63</f>
        <v>0</v>
      </c>
      <c r="G63" s="100">
        <f>'[1]010116'!G63+'[1]091103'!G63+'[1]091104'!G63+'[1]091106'!G63+'[1]091107'!G63+'[1]091108'!G63+'[1]110502'!G63+'[1]180410'!G63+'[1]250404 чл.вн'!G63+'[1]180404'!G63+'[1]250344'!G63+'[1]180109'!G63</f>
        <v>0</v>
      </c>
      <c r="H63" s="100">
        <f>'[1]010116'!H63+'[1]091103'!H63+'[1]091104'!H63+'[1]091106'!H63+'[1]091107'!H63+'[1]091108'!H63+'[1]110502'!H63+'[1]180410'!H63+'[1]250404 чл.вн'!H63+'[1]180404'!H63+'[1]250344'!H63+'[1]180109'!H63</f>
        <v>0</v>
      </c>
      <c r="I63" s="100">
        <f>'[1]010116'!I63+'[1]091103'!I63+'[1]091104'!I63+'[1]091106'!I63+'[1]091107'!I63+'[1]091108'!I63+'[1]110502'!I63+'[1]180410'!I63+'[1]250404 чл.вн'!I63+'[1]180404'!I63+'[1]250344'!I63+'[1]180109'!I63</f>
        <v>0</v>
      </c>
      <c r="J63" s="100">
        <f>'[1]010116'!J63+'[1]091103'!J63+'[1]091104'!J63+'[1]091106'!J63+'[1]091107'!J63+'[1]091108'!J63+'[1]110502'!J63+'[1]180410'!J63+'[1]250404 чл.вн'!J63+'[1]180404'!J63+'[1]250344'!J63+'[1]180109'!J63</f>
        <v>0</v>
      </c>
      <c r="K63" s="100">
        <f>'[1]010116'!K63+'[1]091103'!K63+'[1]091104'!K63+'[1]091106'!K63+'[1]091107'!K63+'[1]091108'!K63+'[1]110502'!K63+'[1]180410'!K63+'[1]250404 чл.вн'!K63+'[1]180404'!K63+'[1]250344'!K63+'[1]180109'!K63</f>
        <v>0</v>
      </c>
      <c r="L63" s="100">
        <f>'[1]010116'!L63+'[1]091103'!L63+'[1]091104'!L63+'[1]091106'!L63+'[1]091107'!L63+'[1]091108'!L63+'[1]110502'!L63+'[1]180410'!L63+'[1]250404 чл.вн'!L63+'[1]180404'!L63+'[1]250344'!L63+'[1]180109'!L63</f>
        <v>0</v>
      </c>
      <c r="M63" s="130"/>
      <c r="N63" s="102"/>
      <c r="O63" s="102"/>
      <c r="P63" s="147"/>
      <c r="Q63" s="147"/>
      <c r="R63" s="147"/>
      <c r="S63" s="147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</row>
    <row r="64" spans="1:33" ht="17.25" customHeight="1">
      <c r="A64" s="174" t="s">
        <v>104</v>
      </c>
      <c r="B64" s="132">
        <v>3110</v>
      </c>
      <c r="C64" s="181">
        <v>390</v>
      </c>
      <c r="D64" s="100">
        <f>'[1]010116'!D64+'[1]091103'!D64+'[1]091104'!D64+'[1]091106'!D64+'[1]091107'!D64+'[1]091108'!D64+'[1]110502'!D64+'[1]180410'!D64+'[1]250404 чл.вн'!D64+'[1]180404'!D64+'[1]250344'!D64+'[1]180109'!D64</f>
        <v>0</v>
      </c>
      <c r="E64" s="100">
        <f>'[1]010116'!E64+'[1]091103'!E64+'[1]091104'!E64+'[1]091106'!E64+'[1]091107'!E64+'[1]091108'!E64+'[1]110502'!E64+'[1]180410'!E64+'[1]250404 чл.вн'!E64+'[1]180404'!E64+'[1]250344'!E64+'[1]180109'!E64</f>
        <v>0</v>
      </c>
      <c r="F64" s="100">
        <f>'[1]010116'!F64+'[1]091103'!F64+'[1]091104'!F64+'[1]091106'!F64+'[1]091107'!F64+'[1]091108'!F64+'[1]110502'!F64+'[1]180410'!F64+'[1]250404 чл.вн'!F64+'[1]180404'!F64+'[1]250344'!F64+'[1]180109'!F64</f>
        <v>0</v>
      </c>
      <c r="G64" s="100">
        <f>'[1]010116'!G64+'[1]091103'!G64+'[1]091104'!G64+'[1]091106'!G64+'[1]091107'!G64+'[1]091108'!G64+'[1]110502'!G64+'[1]180410'!G64+'[1]250404 чл.вн'!G64+'[1]180404'!G64+'[1]250344'!G64+'[1]180109'!G64</f>
        <v>0</v>
      </c>
      <c r="H64" s="100">
        <f>'[1]010116'!H64+'[1]091103'!H64+'[1]091104'!H64+'[1]091106'!H64+'[1]091107'!H64+'[1]091108'!H64+'[1]110502'!H64+'[1]180410'!H64+'[1]250404 чл.вн'!H64+'[1]180404'!H64+'[1]250344'!H64+'[1]180109'!H64</f>
        <v>0</v>
      </c>
      <c r="I64" s="100">
        <f>'[1]010116'!I64+'[1]091103'!I64+'[1]091104'!I64+'[1]091106'!I64+'[1]091107'!I64+'[1]091108'!I64+'[1]110502'!I64+'[1]180410'!I64+'[1]250404 чл.вн'!I64+'[1]180404'!I64+'[1]250344'!I64+'[1]180109'!I64</f>
        <v>0</v>
      </c>
      <c r="J64" s="100">
        <f>'[1]010116'!J64+'[1]091103'!J64+'[1]091104'!J64+'[1]091106'!J64+'[1]091107'!J64+'[1]091108'!J64+'[1]110502'!J64+'[1]180410'!J64+'[1]250404 чл.вн'!J64+'[1]180404'!J64+'[1]250344'!J64+'[1]180109'!J64</f>
        <v>0</v>
      </c>
      <c r="K64" s="100">
        <f>'[1]010116'!K64+'[1]091103'!K64+'[1]091104'!K64+'[1]091106'!K64+'[1]091107'!K64+'[1]091108'!K64+'[1]110502'!K64+'[1]180410'!K64+'[1]250404 чл.вн'!K64+'[1]180404'!K64+'[1]250344'!K64+'[1]180109'!K64</f>
        <v>0</v>
      </c>
      <c r="L64" s="100">
        <f>'[1]010116'!L64+'[1]091103'!L64+'[1]091104'!L64+'[1]091106'!L64+'[1]091107'!L64+'[1]091108'!L64+'[1]110502'!L64+'[1]180410'!L64+'[1]250404 чл.вн'!L64+'[1]180404'!L64+'[1]250344'!L64+'[1]180109'!L64</f>
        <v>0</v>
      </c>
      <c r="M64" s="130"/>
      <c r="N64" s="102"/>
      <c r="O64" s="102"/>
      <c r="P64" s="104"/>
      <c r="Q64" s="104"/>
      <c r="R64" s="104"/>
      <c r="S64" s="104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>'[1]010116'!D65+'[1]091103'!D65+'[1]091104'!D65+'[1]091106'!D65+'[1]091107'!D65+'[1]091108'!D65+'[1]110502'!D65+'[1]180410'!D65+'[1]250404 чл.вн'!D65+'[1]180404'!D65+'[1]250344'!D65+'[1]180109'!D65</f>
        <v>0</v>
      </c>
      <c r="E65" s="100">
        <f>'[1]010116'!E65+'[1]091103'!E65+'[1]091104'!E65+'[1]091106'!E65+'[1]091107'!E65+'[1]091108'!E65+'[1]110502'!E65+'[1]180410'!E65+'[1]250404 чл.вн'!E65+'[1]180404'!E65+'[1]250344'!E65+'[1]180109'!E65</f>
        <v>0</v>
      </c>
      <c r="F65" s="100">
        <f>'[1]010116'!F65+'[1]091103'!F65+'[1]091104'!F65+'[1]091106'!F65+'[1]091107'!F65+'[1]091108'!F65+'[1]110502'!F65+'[1]180410'!F65+'[1]250404 чл.вн'!F65+'[1]180404'!F65+'[1]250344'!F65+'[1]180109'!F65</f>
        <v>0</v>
      </c>
      <c r="G65" s="100">
        <f>'[1]010116'!G65+'[1]091103'!G65+'[1]091104'!G65+'[1]091106'!G65+'[1]091107'!G65+'[1]091108'!G65+'[1]110502'!G65+'[1]180410'!G65+'[1]250404 чл.вн'!G65+'[1]180404'!G65+'[1]250344'!G65+'[1]180109'!G65</f>
        <v>0</v>
      </c>
      <c r="H65" s="100">
        <f>'[1]010116'!H65+'[1]091103'!H65+'[1]091104'!H65+'[1]091106'!H65+'[1]091107'!H65+'[1]091108'!H65+'[1]110502'!H65+'[1]180410'!H65+'[1]250404 чл.вн'!H65+'[1]180404'!H65+'[1]250344'!H65+'[1]180109'!H65</f>
        <v>0</v>
      </c>
      <c r="I65" s="100">
        <f>'[1]010116'!I65+'[1]091103'!I65+'[1]091104'!I65+'[1]091106'!I65+'[1]091107'!I65+'[1]091108'!I65+'[1]110502'!I65+'[1]180410'!I65+'[1]250404 чл.вн'!I65+'[1]180404'!I65+'[1]250344'!I65+'[1]180109'!I65</f>
        <v>0</v>
      </c>
      <c r="J65" s="100">
        <f>'[1]010116'!J65+'[1]091103'!J65+'[1]091104'!J65+'[1]091106'!J65+'[1]091107'!J65+'[1]091108'!J65+'[1]110502'!J65+'[1]180410'!J65+'[1]250404 чл.вн'!J65+'[1]180404'!J65+'[1]250344'!J65+'[1]180109'!J65</f>
        <v>0</v>
      </c>
      <c r="K65" s="100">
        <f>'[1]010116'!K65+'[1]091103'!K65+'[1]091104'!K65+'[1]091106'!K65+'[1]091107'!K65+'[1]091108'!K65+'[1]110502'!K65+'[1]180410'!K65+'[1]250404 чл.вн'!K65+'[1]180404'!K65+'[1]250344'!K65+'[1]180109'!K65</f>
        <v>0</v>
      </c>
      <c r="L65" s="100">
        <f>'[1]010116'!L65+'[1]091103'!L65+'[1]091104'!L65+'[1]091106'!L65+'[1]091107'!L65+'[1]091108'!L65+'[1]110502'!L65+'[1]180410'!L65+'[1]250404 чл.вн'!L65+'[1]180404'!L65+'[1]250344'!L65+'[1]180109'!L65</f>
        <v>0</v>
      </c>
      <c r="M65" s="130"/>
      <c r="N65" s="102"/>
      <c r="O65" s="102"/>
      <c r="P65" s="104"/>
      <c r="Q65" s="104"/>
      <c r="R65" s="104"/>
      <c r="S65" s="104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ht="18.75" customHeight="1">
      <c r="A66" s="134" t="s">
        <v>106</v>
      </c>
      <c r="B66" s="182">
        <v>3121</v>
      </c>
      <c r="C66" s="183">
        <v>410</v>
      </c>
      <c r="D66" s="100">
        <f>'[1]010116'!D66+'[1]091103'!D66+'[1]091104'!D66+'[1]091106'!D66+'[1]091107'!D66+'[1]091108'!D66+'[1]110502'!D66+'[1]180410'!D66+'[1]250404 чл.вн'!D66+'[1]180404'!D66+'[1]250344'!D66+'[1]180109'!D66</f>
        <v>0</v>
      </c>
      <c r="E66" s="100">
        <f>'[1]010116'!E66+'[1]091103'!E66+'[1]091104'!E66+'[1]091106'!E66+'[1]091107'!E66+'[1]091108'!E66+'[1]110502'!E66+'[1]180410'!E66+'[1]250404 чл.вн'!E66+'[1]180404'!E66+'[1]250344'!E66+'[1]180109'!E66</f>
        <v>0</v>
      </c>
      <c r="F66" s="100">
        <f>'[1]010116'!F66+'[1]091103'!F66+'[1]091104'!F66+'[1]091106'!F66+'[1]091107'!F66+'[1]091108'!F66+'[1]110502'!F66+'[1]180410'!F66+'[1]250404 чл.вн'!F66+'[1]180404'!F66+'[1]250344'!F66+'[1]180109'!F66</f>
        <v>0</v>
      </c>
      <c r="G66" s="100">
        <f>'[1]010116'!G66+'[1]091103'!G66+'[1]091104'!G66+'[1]091106'!G66+'[1]091107'!G66+'[1]091108'!G66+'[1]110502'!G66+'[1]180410'!G66+'[1]250404 чл.вн'!G66+'[1]180404'!G66+'[1]250344'!G66+'[1]180109'!G66</f>
        <v>0</v>
      </c>
      <c r="H66" s="100">
        <f>'[1]010116'!H66+'[1]091103'!H66+'[1]091104'!H66+'[1]091106'!H66+'[1]091107'!H66+'[1]091108'!H66+'[1]110502'!H66+'[1]180410'!H66+'[1]250404 чл.вн'!H66+'[1]180404'!H66+'[1]250344'!H66+'[1]180109'!H66</f>
        <v>0</v>
      </c>
      <c r="I66" s="100">
        <f>'[1]010116'!I66+'[1]091103'!I66+'[1]091104'!I66+'[1]091106'!I66+'[1]091107'!I66+'[1]091108'!I66+'[1]110502'!I66+'[1]180410'!I66+'[1]250404 чл.вн'!I66+'[1]180404'!I66+'[1]250344'!I66+'[1]180109'!I66</f>
        <v>0</v>
      </c>
      <c r="J66" s="100">
        <f>'[1]010116'!J66+'[1]091103'!J66+'[1]091104'!J66+'[1]091106'!J66+'[1]091107'!J66+'[1]091108'!J66+'[1]110502'!J66+'[1]180410'!J66+'[1]250404 чл.вн'!J66+'[1]180404'!J66+'[1]250344'!J66+'[1]180109'!J66</f>
        <v>0</v>
      </c>
      <c r="K66" s="100">
        <f>'[1]010116'!K66+'[1]091103'!K66+'[1]091104'!K66+'[1]091106'!K66+'[1]091107'!K66+'[1]091108'!K66+'[1]110502'!K66+'[1]180410'!K66+'[1]250404 чл.вн'!K66+'[1]180404'!K66+'[1]250344'!K66+'[1]180109'!K66</f>
        <v>0</v>
      </c>
      <c r="L66" s="100">
        <f>'[1]010116'!L66+'[1]091103'!L66+'[1]091104'!L66+'[1]091106'!L66+'[1]091107'!L66+'[1]091108'!L66+'[1]110502'!L66+'[1]180410'!L66+'[1]250404 чл.вн'!L66+'[1]180404'!L66+'[1]250344'!L66+'[1]180109'!L66</f>
        <v>0</v>
      </c>
      <c r="M66" s="130"/>
      <c r="N66" s="102"/>
      <c r="O66" s="102"/>
      <c r="P66" s="104"/>
      <c r="Q66" s="104"/>
      <c r="R66" s="104"/>
      <c r="S66" s="104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ht="18.75" customHeight="1">
      <c r="A67" s="134" t="s">
        <v>107</v>
      </c>
      <c r="B67" s="182">
        <v>3122</v>
      </c>
      <c r="C67" s="183">
        <v>420</v>
      </c>
      <c r="D67" s="100">
        <f>'[1]010116'!D67+'[1]091103'!D67+'[1]091104'!D67+'[1]091106'!D67+'[1]091107'!D67+'[1]091108'!D67+'[1]110502'!D67+'[1]180410'!D67+'[1]250404 чл.вн'!D67+'[1]180404'!D67+'[1]250344'!D67+'[1]180109'!D67</f>
        <v>0</v>
      </c>
      <c r="E67" s="100">
        <f>'[1]010116'!E67+'[1]091103'!E67+'[1]091104'!E67+'[1]091106'!E67+'[1]091107'!E67+'[1]091108'!E67+'[1]110502'!E67+'[1]180410'!E67+'[1]250404 чл.вн'!E67+'[1]180404'!E67+'[1]250344'!E67+'[1]180109'!E67</f>
        <v>0</v>
      </c>
      <c r="F67" s="100">
        <f>'[1]010116'!F67+'[1]091103'!F67+'[1]091104'!F67+'[1]091106'!F67+'[1]091107'!F67+'[1]091108'!F67+'[1]110502'!F67+'[1]180410'!F67+'[1]250404 чл.вн'!F67+'[1]180404'!F67+'[1]250344'!F67+'[1]180109'!F67</f>
        <v>0</v>
      </c>
      <c r="G67" s="100">
        <f>'[1]010116'!G67+'[1]091103'!G67+'[1]091104'!G67+'[1]091106'!G67+'[1]091107'!G67+'[1]091108'!G67+'[1]110502'!G67+'[1]180410'!G67+'[1]250404 чл.вн'!G67+'[1]180404'!G67+'[1]250344'!G67+'[1]180109'!G67</f>
        <v>0</v>
      </c>
      <c r="H67" s="100">
        <f>'[1]010116'!H67+'[1]091103'!H67+'[1]091104'!H67+'[1]091106'!H67+'[1]091107'!H67+'[1]091108'!H67+'[1]110502'!H67+'[1]180410'!H67+'[1]250404 чл.вн'!H67+'[1]180404'!H67+'[1]250344'!H67+'[1]180109'!H67</f>
        <v>0</v>
      </c>
      <c r="I67" s="100">
        <f>'[1]010116'!I67+'[1]091103'!I67+'[1]091104'!I67+'[1]091106'!I67+'[1]091107'!I67+'[1]091108'!I67+'[1]110502'!I67+'[1]180410'!I67+'[1]250404 чл.вн'!I67+'[1]180404'!I67+'[1]250344'!I67+'[1]180109'!I67</f>
        <v>0</v>
      </c>
      <c r="J67" s="100">
        <f>'[1]010116'!J67+'[1]091103'!J67+'[1]091104'!J67+'[1]091106'!J67+'[1]091107'!J67+'[1]091108'!J67+'[1]110502'!J67+'[1]180410'!J67+'[1]250404 чл.вн'!J67+'[1]180404'!J67+'[1]250344'!J67+'[1]180109'!J67</f>
        <v>0</v>
      </c>
      <c r="K67" s="100">
        <f>'[1]010116'!K67+'[1]091103'!K67+'[1]091104'!K67+'[1]091106'!K67+'[1]091107'!K67+'[1]091108'!K67+'[1]110502'!K67+'[1]180410'!K67+'[1]250404 чл.вн'!K67+'[1]180404'!K67+'[1]250344'!K67+'[1]180109'!K67</f>
        <v>0</v>
      </c>
      <c r="L67" s="100">
        <f>'[1]010116'!L67+'[1]091103'!L67+'[1]091104'!L67+'[1]091106'!L67+'[1]091107'!L67+'[1]091108'!L67+'[1]110502'!L67+'[1]180410'!L67+'[1]250404 чл.вн'!L67+'[1]180404'!L67+'[1]250344'!L67+'[1]180109'!L67</f>
        <v>0</v>
      </c>
      <c r="M67" s="130"/>
      <c r="N67" s="102"/>
      <c r="O67" s="102"/>
      <c r="P67" s="104"/>
      <c r="Q67" s="104"/>
      <c r="R67" s="104"/>
      <c r="S67" s="104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ht="18.75" customHeight="1">
      <c r="A68" s="184" t="s">
        <v>108</v>
      </c>
      <c r="B68" s="185" t="s">
        <v>109</v>
      </c>
      <c r="C68" s="186">
        <v>430</v>
      </c>
      <c r="D68" s="100">
        <f>'[1]010116'!D68+'[1]091103'!D68+'[1]091104'!D68+'[1]091106'!D68+'[1]091107'!D68+'[1]091108'!D68+'[1]110502'!D68+'[1]180410'!D68+'[1]250404 чл.вн'!D68+'[1]180404'!D68+'[1]250344'!D68+'[1]180109'!D68</f>
        <v>0</v>
      </c>
      <c r="E68" s="100">
        <f>'[1]010116'!E68+'[1]091103'!E68+'[1]091104'!E68+'[1]091106'!E68+'[1]091107'!E68+'[1]091108'!E68+'[1]110502'!E68+'[1]180410'!E68+'[1]250404 чл.вн'!E68+'[1]180404'!E68+'[1]250344'!E68+'[1]180109'!E68</f>
        <v>0</v>
      </c>
      <c r="F68" s="100">
        <f>'[1]010116'!F68+'[1]091103'!F68+'[1]091104'!F68+'[1]091106'!F68+'[1]091107'!F68+'[1]091108'!F68+'[1]110502'!F68+'[1]180410'!F68+'[1]250404 чл.вн'!F68+'[1]180404'!F68+'[1]250344'!F68+'[1]180109'!F68</f>
        <v>0</v>
      </c>
      <c r="G68" s="100">
        <f>'[1]010116'!G68+'[1]091103'!G68+'[1]091104'!G68+'[1]091106'!G68+'[1]091107'!G68+'[1]091108'!G68+'[1]110502'!G68+'[1]180410'!G68+'[1]250404 чл.вн'!G68+'[1]180404'!G68+'[1]250344'!G68+'[1]180109'!G68</f>
        <v>0</v>
      </c>
      <c r="H68" s="100">
        <f>'[1]010116'!H68+'[1]091103'!H68+'[1]091104'!H68+'[1]091106'!H68+'[1]091107'!H68+'[1]091108'!H68+'[1]110502'!H68+'[1]180410'!H68+'[1]250404 чл.вн'!H68+'[1]180404'!H68+'[1]250344'!H68+'[1]180109'!H68</f>
        <v>0</v>
      </c>
      <c r="I68" s="100">
        <f>'[1]010116'!I68+'[1]091103'!I68+'[1]091104'!I68+'[1]091106'!I68+'[1]091107'!I68+'[1]091108'!I68+'[1]110502'!I68+'[1]180410'!I68+'[1]250404 чл.вн'!I68+'[1]180404'!I68+'[1]250344'!I68+'[1]180109'!I68</f>
        <v>0</v>
      </c>
      <c r="J68" s="100">
        <f>'[1]010116'!J68+'[1]091103'!J68+'[1]091104'!J68+'[1]091106'!J68+'[1]091107'!J68+'[1]091108'!J68+'[1]110502'!J68+'[1]180410'!J68+'[1]250404 чл.вн'!J68+'[1]180404'!J68+'[1]250344'!J68+'[1]180109'!J68</f>
        <v>0</v>
      </c>
      <c r="K68" s="100">
        <f>'[1]010116'!K68+'[1]091103'!K68+'[1]091104'!K68+'[1]091106'!K68+'[1]091107'!K68+'[1]091108'!K68+'[1]110502'!K68+'[1]180410'!K68+'[1]250404 чл.вн'!K68+'[1]180404'!K68+'[1]250344'!K68+'[1]180109'!K68</f>
        <v>0</v>
      </c>
      <c r="L68" s="100">
        <f>'[1]010116'!L68+'[1]091103'!L68+'[1]091104'!L68+'[1]091106'!L68+'[1]091107'!L68+'[1]091108'!L68+'[1]110502'!L68+'[1]180410'!L68+'[1]250404 чл.вн'!L68+'[1]180404'!L68+'[1]250344'!L68+'[1]180109'!L68</f>
        <v>0</v>
      </c>
      <c r="M68" s="130">
        <f aca="true" t="shared" si="1" ref="M68:U68">SUM(M69:M71)</f>
        <v>0</v>
      </c>
      <c r="N68" s="130">
        <f t="shared" si="1"/>
        <v>0</v>
      </c>
      <c r="O68" s="130">
        <f t="shared" si="1"/>
        <v>0</v>
      </c>
      <c r="P68" s="130">
        <f t="shared" si="1"/>
        <v>0</v>
      </c>
      <c r="Q68" s="130">
        <f t="shared" si="1"/>
        <v>0</v>
      </c>
      <c r="R68" s="104">
        <f t="shared" si="1"/>
        <v>0</v>
      </c>
      <c r="S68" s="104">
        <f t="shared" si="1"/>
        <v>0</v>
      </c>
      <c r="T68" s="104">
        <f t="shared" si="1"/>
        <v>0</v>
      </c>
      <c r="U68" s="104">
        <f t="shared" si="1"/>
        <v>0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ht="18.75" customHeight="1">
      <c r="A69" s="134" t="s">
        <v>110</v>
      </c>
      <c r="B69" s="187">
        <v>3131</v>
      </c>
      <c r="C69" s="187">
        <v>440</v>
      </c>
      <c r="D69" s="100">
        <f>'[1]010116'!D69+'[1]091103'!D69+'[1]091104'!D69+'[1]091106'!D69+'[1]091107'!D69+'[1]091108'!D69+'[1]110502'!D69+'[1]180410'!D69+'[1]250404 чл.вн'!D69+'[1]180404'!D69+'[1]250344'!D69+'[1]180109'!D69</f>
        <v>0</v>
      </c>
      <c r="E69" s="100">
        <f>'[1]010116'!E69+'[1]091103'!E69+'[1]091104'!E69+'[1]091106'!E69+'[1]091107'!E69+'[1]091108'!E69+'[1]110502'!E69+'[1]180410'!E69+'[1]250404 чл.вн'!E69+'[1]180404'!E69+'[1]250344'!E69+'[1]180109'!E69</f>
        <v>0</v>
      </c>
      <c r="F69" s="100">
        <f>'[1]010116'!F69+'[1]091103'!F69+'[1]091104'!F69+'[1]091106'!F69+'[1]091107'!F69+'[1]091108'!F69+'[1]110502'!F69+'[1]180410'!F69+'[1]250404 чл.вн'!F69+'[1]180404'!F69+'[1]250344'!F69+'[1]180109'!F69</f>
        <v>0</v>
      </c>
      <c r="G69" s="100">
        <f>'[1]010116'!G69+'[1]091103'!G69+'[1]091104'!G69+'[1]091106'!G69+'[1]091107'!G69+'[1]091108'!G69+'[1]110502'!G69+'[1]180410'!G69+'[1]250404 чл.вн'!G69+'[1]180404'!G69+'[1]250344'!G69+'[1]180109'!G69</f>
        <v>0</v>
      </c>
      <c r="H69" s="100">
        <f>'[1]010116'!H69+'[1]091103'!H69+'[1]091104'!H69+'[1]091106'!H69+'[1]091107'!H69+'[1]091108'!H69+'[1]110502'!H69+'[1]180410'!H69+'[1]250404 чл.вн'!H69+'[1]180404'!H69+'[1]250344'!H69+'[1]180109'!H69</f>
        <v>0</v>
      </c>
      <c r="I69" s="100">
        <f>'[1]010116'!I69+'[1]091103'!I69+'[1]091104'!I69+'[1]091106'!I69+'[1]091107'!I69+'[1]091108'!I69+'[1]110502'!I69+'[1]180410'!I69+'[1]250404 чл.вн'!I69+'[1]180404'!I69+'[1]250344'!I69+'[1]180109'!I69</f>
        <v>0</v>
      </c>
      <c r="J69" s="100">
        <f>'[1]010116'!J69+'[1]091103'!J69+'[1]091104'!J69+'[1]091106'!J69+'[1]091107'!J69+'[1]091108'!J69+'[1]110502'!J69+'[1]180410'!J69+'[1]250404 чл.вн'!J69+'[1]180404'!J69+'[1]250344'!J69+'[1]180109'!J69</f>
        <v>0</v>
      </c>
      <c r="K69" s="100">
        <f>'[1]010116'!K69+'[1]091103'!K69+'[1]091104'!K69+'[1]091106'!K69+'[1]091107'!K69+'[1]091108'!K69+'[1]110502'!K69+'[1]180410'!K69+'[1]250404 чл.вн'!K69+'[1]180404'!K69+'[1]250344'!K69+'[1]180109'!K69</f>
        <v>0</v>
      </c>
      <c r="L69" s="100">
        <f>'[1]010116'!L69+'[1]091103'!L69+'[1]091104'!L69+'[1]091106'!L69+'[1]091107'!L69+'[1]091108'!L69+'[1]110502'!L69+'[1]180410'!L69+'[1]250404 чл.вн'!L69+'[1]180404'!L69+'[1]250344'!L69+'[1]180109'!L69</f>
        <v>0</v>
      </c>
      <c r="M69" s="130"/>
      <c r="N69" s="102"/>
      <c r="O69" s="102"/>
      <c r="P69" s="104"/>
      <c r="Q69" s="104"/>
      <c r="R69" s="104"/>
      <c r="S69" s="104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ht="18.75" customHeight="1">
      <c r="A70" s="134" t="s">
        <v>111</v>
      </c>
      <c r="B70" s="188">
        <v>3132</v>
      </c>
      <c r="C70" s="188">
        <v>450</v>
      </c>
      <c r="D70" s="100">
        <f>'[1]010116'!D70+'[1]091103'!D70+'[1]091104'!D70+'[1]091106'!D70+'[1]091107'!D70+'[1]091108'!D70+'[1]110502'!D70+'[1]180410'!D70+'[1]250404 чл.вн'!D70+'[1]180404'!D70+'[1]250344'!D70+'[1]180109'!D70</f>
        <v>0</v>
      </c>
      <c r="E70" s="100">
        <f>'[1]010116'!E70+'[1]091103'!E70+'[1]091104'!E70+'[1]091106'!E70+'[1]091107'!E70+'[1]091108'!E70+'[1]110502'!E70+'[1]180410'!E70+'[1]250404 чл.вн'!E70+'[1]180404'!E70+'[1]250344'!E70+'[1]180109'!E70</f>
        <v>0</v>
      </c>
      <c r="F70" s="100">
        <f>'[1]010116'!F70+'[1]091103'!F70+'[1]091104'!F70+'[1]091106'!F70+'[1]091107'!F70+'[1]091108'!F70+'[1]110502'!F70+'[1]180410'!F70+'[1]250404 чл.вн'!F70+'[1]180404'!F70+'[1]250344'!F70+'[1]180109'!F70</f>
        <v>0</v>
      </c>
      <c r="G70" s="100">
        <f>'[1]010116'!G70+'[1]091103'!G70+'[1]091104'!G70+'[1]091106'!G70+'[1]091107'!G70+'[1]091108'!G70+'[1]110502'!G70+'[1]180410'!G70+'[1]250404 чл.вн'!G70+'[1]180404'!G70+'[1]250344'!G70+'[1]180109'!G70</f>
        <v>0</v>
      </c>
      <c r="H70" s="100">
        <f>'[1]010116'!H70+'[1]091103'!H70+'[1]091104'!H70+'[1]091106'!H70+'[1]091107'!H70+'[1]091108'!H70+'[1]110502'!H70+'[1]180410'!H70+'[1]250404 чл.вн'!H70+'[1]180404'!H70+'[1]250344'!H70+'[1]180109'!H70</f>
        <v>0</v>
      </c>
      <c r="I70" s="100">
        <f>'[1]010116'!I70+'[1]091103'!I70+'[1]091104'!I70+'[1]091106'!I70+'[1]091107'!I70+'[1]091108'!I70+'[1]110502'!I70+'[1]180410'!I70+'[1]250404 чл.вн'!I70+'[1]180404'!I70+'[1]250344'!I70+'[1]180109'!I70</f>
        <v>0</v>
      </c>
      <c r="J70" s="100">
        <f>'[1]010116'!J70+'[1]091103'!J70+'[1]091104'!J70+'[1]091106'!J70+'[1]091107'!J70+'[1]091108'!J70+'[1]110502'!J70+'[1]180410'!J70+'[1]250404 чл.вн'!J70+'[1]180404'!J70+'[1]250344'!J70+'[1]180109'!J70</f>
        <v>0</v>
      </c>
      <c r="K70" s="100">
        <f>'[1]010116'!K70+'[1]091103'!K70+'[1]091104'!K70+'[1]091106'!K70+'[1]091107'!K70+'[1]091108'!K70+'[1]110502'!K70+'[1]180410'!K70+'[1]250404 чл.вн'!K70+'[1]180404'!K70+'[1]250344'!K70+'[1]180109'!K70</f>
        <v>0</v>
      </c>
      <c r="L70" s="100">
        <f>'[1]010116'!L70+'[1]091103'!L70+'[1]091104'!L70+'[1]091106'!L70+'[1]091107'!L70+'[1]091108'!L70+'[1]110502'!L70+'[1]180410'!L70+'[1]250404 чл.вн'!L70+'[1]180404'!L70+'[1]250344'!L70+'[1]180109'!L70</f>
        <v>0</v>
      </c>
      <c r="M70" s="130"/>
      <c r="N70" s="102"/>
      <c r="O70" s="102"/>
      <c r="P70" s="104"/>
      <c r="Q70" s="104"/>
      <c r="R70" s="104"/>
      <c r="S70" s="104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ht="17.25" customHeight="1">
      <c r="A71" s="173" t="s">
        <v>112</v>
      </c>
      <c r="B71" s="182">
        <v>3140</v>
      </c>
      <c r="C71" s="182">
        <v>460</v>
      </c>
      <c r="D71" s="100">
        <f>'[1]010116'!D71+'[1]091103'!D71+'[1]091104'!D71+'[1]091106'!D71+'[1]091107'!D71+'[1]091108'!D71+'[1]110502'!D71+'[1]180410'!D71+'[1]250404 чл.вн'!D71+'[1]180404'!D71+'[1]250344'!D71+'[1]180109'!D71</f>
        <v>0</v>
      </c>
      <c r="E71" s="100">
        <f>'[1]010116'!E71+'[1]091103'!E71+'[1]091104'!E71+'[1]091106'!E71+'[1]091107'!E71+'[1]091108'!E71+'[1]110502'!E71+'[1]180410'!E71+'[1]250404 чл.вн'!E71+'[1]180404'!E71+'[1]250344'!E71+'[1]180109'!E71</f>
        <v>0</v>
      </c>
      <c r="F71" s="100">
        <f>'[1]010116'!F71+'[1]091103'!F71+'[1]091104'!F71+'[1]091106'!F71+'[1]091107'!F71+'[1]091108'!F71+'[1]110502'!F71+'[1]180410'!F71+'[1]250404 чл.вн'!F71+'[1]180404'!F71+'[1]250344'!F71+'[1]180109'!F71</f>
        <v>0</v>
      </c>
      <c r="G71" s="100">
        <f>'[1]010116'!G71+'[1]091103'!G71+'[1]091104'!G71+'[1]091106'!G71+'[1]091107'!G71+'[1]091108'!G71+'[1]110502'!G71+'[1]180410'!G71+'[1]250404 чл.вн'!G71+'[1]180404'!G71+'[1]250344'!G71+'[1]180109'!G71</f>
        <v>0</v>
      </c>
      <c r="H71" s="100">
        <f>'[1]010116'!H71+'[1]091103'!H71+'[1]091104'!H71+'[1]091106'!H71+'[1]091107'!H71+'[1]091108'!H71+'[1]110502'!H71+'[1]180410'!H71+'[1]250404 чл.вн'!H71+'[1]180404'!H71+'[1]250344'!H71+'[1]180109'!H71</f>
        <v>0</v>
      </c>
      <c r="I71" s="100">
        <f>'[1]010116'!I71+'[1]091103'!I71+'[1]091104'!I71+'[1]091106'!I71+'[1]091107'!I71+'[1]091108'!I71+'[1]110502'!I71+'[1]180410'!I71+'[1]250404 чл.вн'!I71+'[1]180404'!I71+'[1]250344'!I71+'[1]180109'!I71</f>
        <v>0</v>
      </c>
      <c r="J71" s="100">
        <f>'[1]010116'!J71+'[1]091103'!J71+'[1]091104'!J71+'[1]091106'!J71+'[1]091107'!J71+'[1]091108'!J71+'[1]110502'!J71+'[1]180410'!J71+'[1]250404 чл.вн'!J71+'[1]180404'!J71+'[1]250344'!J71+'[1]180109'!J71</f>
        <v>0</v>
      </c>
      <c r="K71" s="100">
        <f>'[1]010116'!K71+'[1]091103'!K71+'[1]091104'!K71+'[1]091106'!K71+'[1]091107'!K71+'[1]091108'!K71+'[1]110502'!K71+'[1]180410'!K71+'[1]250404 чл.вн'!K71+'[1]180404'!K71+'[1]250344'!K71+'[1]180109'!K71</f>
        <v>0</v>
      </c>
      <c r="L71" s="100">
        <f>'[1]010116'!L71+'[1]091103'!L71+'[1]091104'!L71+'[1]091106'!L71+'[1]091107'!L71+'[1]091108'!L71+'[1]110502'!L71+'[1]180410'!L71+'[1]250404 чл.вн'!L71+'[1]180404'!L71+'[1]250344'!L71+'[1]180109'!L71</f>
        <v>0</v>
      </c>
      <c r="M71" s="130"/>
      <c r="N71" s="102"/>
      <c r="O71" s="102"/>
      <c r="P71" s="104"/>
      <c r="Q71" s="104"/>
      <c r="R71" s="189"/>
      <c r="S71" s="104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ht="19.5" customHeight="1">
      <c r="A72" s="134" t="s">
        <v>113</v>
      </c>
      <c r="B72" s="182">
        <v>3141</v>
      </c>
      <c r="C72" s="182">
        <v>470</v>
      </c>
      <c r="D72" s="100">
        <f>'[1]010116'!D72+'[1]091103'!D72+'[1]091104'!D72+'[1]091106'!D72+'[1]091107'!D72+'[1]091108'!D72+'[1]110502'!D72+'[1]180410'!D72+'[1]250404 чл.вн'!D72+'[1]180404'!D72+'[1]250344'!D72+'[1]180109'!D72</f>
        <v>0</v>
      </c>
      <c r="E72" s="100">
        <f>'[1]010116'!E72+'[1]091103'!E72+'[1]091104'!E72+'[1]091106'!E72+'[1]091107'!E72+'[1]091108'!E72+'[1]110502'!E72+'[1]180410'!E72+'[1]250404 чл.вн'!E72+'[1]180404'!E72+'[1]250344'!E72+'[1]180109'!E72</f>
        <v>0</v>
      </c>
      <c r="F72" s="100">
        <f>'[1]010116'!F72+'[1]091103'!F72+'[1]091104'!F72+'[1]091106'!F72+'[1]091107'!F72+'[1]091108'!F72+'[1]110502'!F72+'[1]180410'!F72+'[1]250404 чл.вн'!F72+'[1]180404'!F72+'[1]250344'!F72+'[1]180109'!F72</f>
        <v>0</v>
      </c>
      <c r="G72" s="100">
        <f>'[1]010116'!G72+'[1]091103'!G72+'[1]091104'!G72+'[1]091106'!G72+'[1]091107'!G72+'[1]091108'!G72+'[1]110502'!G72+'[1]180410'!G72+'[1]250404 чл.вн'!G72+'[1]180404'!G72+'[1]250344'!G72+'[1]180109'!G72</f>
        <v>0</v>
      </c>
      <c r="H72" s="100">
        <f>'[1]010116'!H72+'[1]091103'!H72+'[1]091104'!H72+'[1]091106'!H72+'[1]091107'!H72+'[1]091108'!H72+'[1]110502'!H72+'[1]180410'!H72+'[1]250404 чл.вн'!H72+'[1]180404'!H72+'[1]250344'!H72+'[1]180109'!H72</f>
        <v>0</v>
      </c>
      <c r="I72" s="100">
        <f>'[1]010116'!I72+'[1]091103'!I72+'[1]091104'!I72+'[1]091106'!I72+'[1]091107'!I72+'[1]091108'!I72+'[1]110502'!I72+'[1]180410'!I72+'[1]250404 чл.вн'!I72+'[1]180404'!I72+'[1]250344'!I72+'[1]180109'!I72</f>
        <v>0</v>
      </c>
      <c r="J72" s="100">
        <f>'[1]010116'!J72+'[1]091103'!J72+'[1]091104'!J72+'[1]091106'!J72+'[1]091107'!J72+'[1]091108'!J72+'[1]110502'!J72+'[1]180410'!J72+'[1]250404 чл.вн'!J72+'[1]180404'!J72+'[1]250344'!J72+'[1]180109'!J72</f>
        <v>0</v>
      </c>
      <c r="K72" s="100">
        <f>'[1]010116'!K72+'[1]091103'!K72+'[1]091104'!K72+'[1]091106'!K72+'[1]091107'!K72+'[1]091108'!K72+'[1]110502'!K72+'[1]180410'!K72+'[1]250404 чл.вн'!K72+'[1]180404'!K72+'[1]250344'!K72+'[1]180109'!K72</f>
        <v>0</v>
      </c>
      <c r="L72" s="100">
        <f>'[1]010116'!L72+'[1]091103'!L72+'[1]091104'!L72+'[1]091106'!L72+'[1]091107'!L72+'[1]091108'!L72+'[1]110502'!L72+'[1]180410'!L72+'[1]250404 чл.вн'!L72+'[1]180404'!L72+'[1]250344'!L72+'[1]180109'!L72</f>
        <v>0</v>
      </c>
      <c r="M72" s="130"/>
      <c r="N72" s="102"/>
      <c r="O72" s="102"/>
      <c r="P72" s="104"/>
      <c r="Q72" s="104"/>
      <c r="R72" s="104"/>
      <c r="S72" s="104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ht="19.5" customHeight="1">
      <c r="A73" s="134" t="s">
        <v>114</v>
      </c>
      <c r="B73" s="182">
        <v>3142</v>
      </c>
      <c r="C73" s="182">
        <v>480</v>
      </c>
      <c r="D73" s="100">
        <f>'[1]010116'!D73+'[1]091103'!D73+'[1]091104'!D73+'[1]091106'!D73+'[1]091107'!D73+'[1]091108'!D73+'[1]110502'!D73+'[1]180410'!D73+'[1]250404 чл.вн'!D73+'[1]180404'!D73+'[1]250344'!D73+'[1]180109'!D73</f>
        <v>0</v>
      </c>
      <c r="E73" s="100">
        <f>'[1]010116'!E73+'[1]091103'!E73+'[1]091104'!E73+'[1]091106'!E73+'[1]091107'!E73+'[1]091108'!E73+'[1]110502'!E73+'[1]180410'!E73+'[1]250404 чл.вн'!E73+'[1]180404'!E73+'[1]250344'!E73+'[1]180109'!E73</f>
        <v>0</v>
      </c>
      <c r="F73" s="100">
        <f>'[1]010116'!F73+'[1]091103'!F73+'[1]091104'!F73+'[1]091106'!F73+'[1]091107'!F73+'[1]091108'!F73+'[1]110502'!F73+'[1]180410'!F73+'[1]250404 чл.вн'!F73+'[1]180404'!F73+'[1]250344'!F73+'[1]180109'!F73</f>
        <v>0</v>
      </c>
      <c r="G73" s="100">
        <f>'[1]010116'!G73+'[1]091103'!G73+'[1]091104'!G73+'[1]091106'!G73+'[1]091107'!G73+'[1]091108'!G73+'[1]110502'!G73+'[1]180410'!G73+'[1]250404 чл.вн'!G73+'[1]180404'!G73+'[1]250344'!G73+'[1]180109'!G73</f>
        <v>0</v>
      </c>
      <c r="H73" s="100">
        <f>'[1]010116'!H73+'[1]091103'!H73+'[1]091104'!H73+'[1]091106'!H73+'[1]091107'!H73+'[1]091108'!H73+'[1]110502'!H73+'[1]180410'!H73+'[1]250404 чл.вн'!H73+'[1]180404'!H73+'[1]250344'!H73+'[1]180109'!H73</f>
        <v>0</v>
      </c>
      <c r="I73" s="100">
        <f>'[1]010116'!I73+'[1]091103'!I73+'[1]091104'!I73+'[1]091106'!I73+'[1]091107'!I73+'[1]091108'!I73+'[1]110502'!I73+'[1]180410'!I73+'[1]250404 чл.вн'!I73+'[1]180404'!I73+'[1]250344'!I73+'[1]180109'!I73</f>
        <v>0</v>
      </c>
      <c r="J73" s="100">
        <f>'[1]010116'!J73+'[1]091103'!J73+'[1]091104'!J73+'[1]091106'!J73+'[1]091107'!J73+'[1]091108'!J73+'[1]110502'!J73+'[1]180410'!J73+'[1]250404 чл.вн'!J73+'[1]180404'!J73+'[1]250344'!J73+'[1]180109'!J73</f>
        <v>0</v>
      </c>
      <c r="K73" s="100">
        <f>'[1]010116'!K73+'[1]091103'!K73+'[1]091104'!K73+'[1]091106'!K73+'[1]091107'!K73+'[1]091108'!K73+'[1]110502'!K73+'[1]180410'!K73+'[1]250404 чл.вн'!K73+'[1]180404'!K73+'[1]250344'!K73+'[1]180109'!K73</f>
        <v>0</v>
      </c>
      <c r="L73" s="100">
        <f>'[1]010116'!L73+'[1]091103'!L73+'[1]091104'!L73+'[1]091106'!L73+'[1]091107'!L73+'[1]091108'!L73+'[1]110502'!L73+'[1]180410'!L73+'[1]250404 чл.вн'!L73+'[1]180404'!L73+'[1]250344'!L73+'[1]180109'!L73</f>
        <v>0</v>
      </c>
      <c r="M73" s="130"/>
      <c r="N73" s="102"/>
      <c r="O73" s="102"/>
      <c r="P73" s="104"/>
      <c r="Q73" s="104"/>
      <c r="R73" s="104"/>
      <c r="S73" s="104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ht="19.5" customHeight="1">
      <c r="A74" s="160" t="s">
        <v>115</v>
      </c>
      <c r="B74" s="182">
        <v>3143</v>
      </c>
      <c r="C74" s="182">
        <v>490</v>
      </c>
      <c r="D74" s="100">
        <f>'[1]010116'!D74+'[1]091103'!D74+'[1]091104'!D74+'[1]091106'!D74+'[1]091107'!D74+'[1]091108'!D74+'[1]110502'!D74+'[1]180410'!D74+'[1]250404 чл.вн'!D74+'[1]180404'!D74+'[1]250344'!D74+'[1]180109'!D74</f>
        <v>0</v>
      </c>
      <c r="E74" s="100">
        <f>'[1]010116'!E74+'[1]091103'!E74+'[1]091104'!E74+'[1]091106'!E74+'[1]091107'!E74+'[1]091108'!E74+'[1]110502'!E74+'[1]180410'!E74+'[1]250404 чл.вн'!E74+'[1]180404'!E74+'[1]250344'!E74+'[1]180109'!E74</f>
        <v>0</v>
      </c>
      <c r="F74" s="100">
        <f>'[1]010116'!F74+'[1]091103'!F74+'[1]091104'!F74+'[1]091106'!F74+'[1]091107'!F74+'[1]091108'!F74+'[1]110502'!F74+'[1]180410'!F74+'[1]250404 чл.вн'!F74+'[1]180404'!F74+'[1]250344'!F74+'[1]180109'!F74</f>
        <v>0</v>
      </c>
      <c r="G74" s="100">
        <f>'[1]010116'!G74+'[1]091103'!G74+'[1]091104'!G74+'[1]091106'!G74+'[1]091107'!G74+'[1]091108'!G74+'[1]110502'!G74+'[1]180410'!G74+'[1]250404 чл.вн'!G74+'[1]180404'!G74+'[1]250344'!G74+'[1]180109'!G74</f>
        <v>0</v>
      </c>
      <c r="H74" s="100">
        <f>'[1]010116'!H74+'[1]091103'!H74+'[1]091104'!H74+'[1]091106'!H74+'[1]091107'!H74+'[1]091108'!H74+'[1]110502'!H74+'[1]180410'!H74+'[1]250404 чл.вн'!H74+'[1]180404'!H74+'[1]250344'!H74+'[1]180109'!H74</f>
        <v>0</v>
      </c>
      <c r="I74" s="100">
        <f>'[1]010116'!I74+'[1]091103'!I74+'[1]091104'!I74+'[1]091106'!I74+'[1]091107'!I74+'[1]091108'!I74+'[1]110502'!I74+'[1]180410'!I74+'[1]250404 чл.вн'!I74+'[1]180404'!I74+'[1]250344'!I74+'[1]180109'!I74</f>
        <v>0</v>
      </c>
      <c r="J74" s="100">
        <f>'[1]010116'!J74+'[1]091103'!J74+'[1]091104'!J74+'[1]091106'!J74+'[1]091107'!J74+'[1]091108'!J74+'[1]110502'!J74+'[1]180410'!J74+'[1]250404 чл.вн'!J74+'[1]180404'!J74+'[1]250344'!J74+'[1]180109'!J74</f>
        <v>0</v>
      </c>
      <c r="K74" s="100">
        <f>'[1]010116'!K74+'[1]091103'!K74+'[1]091104'!K74+'[1]091106'!K74+'[1]091107'!K74+'[1]091108'!K74+'[1]110502'!K74+'[1]180410'!K74+'[1]250404 чл.вн'!K74+'[1]180404'!K74+'[1]250344'!K74+'[1]180109'!K74</f>
        <v>0</v>
      </c>
      <c r="L74" s="100">
        <f>'[1]010116'!L74+'[1]091103'!L74+'[1]091104'!L74+'[1]091106'!L74+'[1]091107'!L74+'[1]091108'!L74+'[1]110502'!L74+'[1]180410'!L74+'[1]250404 чл.вн'!L74+'[1]180404'!L74+'[1]250344'!L74+'[1]180109'!L74</f>
        <v>0</v>
      </c>
      <c r="M74" s="130"/>
      <c r="N74" s="102"/>
      <c r="O74" s="102"/>
      <c r="P74" s="104"/>
      <c r="Q74" s="104"/>
      <c r="R74" s="104"/>
      <c r="S74" s="104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ht="18.75" customHeight="1">
      <c r="A75" s="170" t="s">
        <v>116</v>
      </c>
      <c r="B75" s="190">
        <v>3150</v>
      </c>
      <c r="C75" s="190">
        <v>500</v>
      </c>
      <c r="D75" s="100">
        <f>'[1]010116'!D75+'[1]091103'!D75+'[1]091104'!D75+'[1]091106'!D75+'[1]091107'!D75+'[1]091108'!D75+'[1]110502'!D75+'[1]180410'!D75+'[1]250404 чл.вн'!D75+'[1]180404'!D75+'[1]250344'!D75+'[1]180109'!D75</f>
        <v>0</v>
      </c>
      <c r="E75" s="100">
        <f>'[1]010116'!E75+'[1]091103'!E75+'[1]091104'!E75+'[1]091106'!E75+'[1]091107'!E75+'[1]091108'!E75+'[1]110502'!E75+'[1]180410'!E75+'[1]250404 чл.вн'!E75+'[1]180404'!E75+'[1]250344'!E75+'[1]180109'!E75</f>
        <v>0</v>
      </c>
      <c r="F75" s="100">
        <f>'[1]010116'!F75+'[1]091103'!F75+'[1]091104'!F75+'[1]091106'!F75+'[1]091107'!F75+'[1]091108'!F75+'[1]110502'!F75+'[1]180410'!F75+'[1]250404 чл.вн'!F75+'[1]180404'!F75+'[1]250344'!F75+'[1]180109'!F75</f>
        <v>0</v>
      </c>
      <c r="G75" s="100">
        <f>'[1]010116'!G75+'[1]091103'!G75+'[1]091104'!G75+'[1]091106'!G75+'[1]091107'!G75+'[1]091108'!G75+'[1]110502'!G75+'[1]180410'!G75+'[1]250404 чл.вн'!G75+'[1]180404'!G75+'[1]250344'!G75+'[1]180109'!G75</f>
        <v>0</v>
      </c>
      <c r="H75" s="100">
        <f>'[1]010116'!H75+'[1]091103'!H75+'[1]091104'!H75+'[1]091106'!H75+'[1]091107'!H75+'[1]091108'!H75+'[1]110502'!H75+'[1]180410'!H75+'[1]250404 чл.вн'!H75+'[1]180404'!H75+'[1]250344'!H75+'[1]180109'!H75</f>
        <v>0</v>
      </c>
      <c r="I75" s="100">
        <f>'[1]010116'!I75+'[1]091103'!I75+'[1]091104'!I75+'[1]091106'!I75+'[1]091107'!I75+'[1]091108'!I75+'[1]110502'!I75+'[1]180410'!I75+'[1]250404 чл.вн'!I75+'[1]180404'!I75+'[1]250344'!I75+'[1]180109'!I75</f>
        <v>0</v>
      </c>
      <c r="J75" s="100">
        <f>'[1]010116'!J75+'[1]091103'!J75+'[1]091104'!J75+'[1]091106'!J75+'[1]091107'!J75+'[1]091108'!J75+'[1]110502'!J75+'[1]180410'!J75+'[1]250404 чл.вн'!J75+'[1]180404'!J75+'[1]250344'!J75+'[1]180109'!J75</f>
        <v>0</v>
      </c>
      <c r="K75" s="100">
        <f>'[1]010116'!K75+'[1]091103'!K75+'[1]091104'!K75+'[1]091106'!K75+'[1]091107'!K75+'[1]091108'!K75+'[1]110502'!K75+'[1]180410'!K75+'[1]250404 чл.вн'!K75+'[1]180404'!K75+'[1]250344'!K75+'[1]180109'!K75</f>
        <v>0</v>
      </c>
      <c r="L75" s="100">
        <f>'[1]010116'!L75+'[1]091103'!L75+'[1]091104'!L75+'[1]091106'!L75+'[1]091107'!L75+'[1]091108'!L75+'[1]110502'!L75+'[1]180410'!L75+'[1]250404 чл.вн'!L75+'[1]180404'!L75+'[1]250344'!L75+'[1]180109'!L75</f>
        <v>0</v>
      </c>
      <c r="M75" s="130"/>
      <c r="N75" s="102"/>
      <c r="O75" s="102"/>
      <c r="P75" s="104"/>
      <c r="Q75" s="104"/>
      <c r="R75" s="104"/>
      <c r="S75" s="104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ht="18.75" customHeight="1">
      <c r="A76" s="170" t="s">
        <v>117</v>
      </c>
      <c r="B76" s="190">
        <v>3160</v>
      </c>
      <c r="C76" s="190">
        <v>510</v>
      </c>
      <c r="D76" s="100">
        <f>'[1]010116'!D76+'[1]091103'!D76+'[1]091104'!D76+'[1]091106'!D76+'[1]091107'!D76+'[1]091108'!D76+'[1]110502'!D76+'[1]180410'!D76+'[1]250404 чл.вн'!D76+'[1]180404'!D76+'[1]250344'!D76+'[1]180109'!D76</f>
        <v>0</v>
      </c>
      <c r="E76" s="100">
        <f>'[1]010116'!E76+'[1]091103'!E76+'[1]091104'!E76+'[1]091106'!E76+'[1]091107'!E76+'[1]091108'!E76+'[1]110502'!E76+'[1]180410'!E76+'[1]250404 чл.вн'!E76+'[1]180404'!E76+'[1]250344'!E76+'[1]180109'!E76</f>
        <v>0</v>
      </c>
      <c r="F76" s="100">
        <f>'[1]010116'!F76+'[1]091103'!F76+'[1]091104'!F76+'[1]091106'!F76+'[1]091107'!F76+'[1]091108'!F76+'[1]110502'!F76+'[1]180410'!F76+'[1]250404 чл.вн'!F76+'[1]180404'!F76+'[1]250344'!F76+'[1]180109'!F76</f>
        <v>0</v>
      </c>
      <c r="G76" s="100">
        <f>'[1]010116'!G76+'[1]091103'!G76+'[1]091104'!G76+'[1]091106'!G76+'[1]091107'!G76+'[1]091108'!G76+'[1]110502'!G76+'[1]180410'!G76+'[1]250404 чл.вн'!G76+'[1]180404'!G76+'[1]250344'!G76+'[1]180109'!G76</f>
        <v>0</v>
      </c>
      <c r="H76" s="100">
        <f>'[1]010116'!H76+'[1]091103'!H76+'[1]091104'!H76+'[1]091106'!H76+'[1]091107'!H76+'[1]091108'!H76+'[1]110502'!H76+'[1]180410'!H76+'[1]250404 чл.вн'!H76+'[1]180404'!H76+'[1]250344'!H76+'[1]180109'!H76</f>
        <v>0</v>
      </c>
      <c r="I76" s="100">
        <f>'[1]010116'!I76+'[1]091103'!I76+'[1]091104'!I76+'[1]091106'!I76+'[1]091107'!I76+'[1]091108'!I76+'[1]110502'!I76+'[1]180410'!I76+'[1]250404 чл.вн'!I76+'[1]180404'!I76+'[1]250344'!I76+'[1]180109'!I76</f>
        <v>0</v>
      </c>
      <c r="J76" s="100">
        <f>'[1]010116'!J76+'[1]091103'!J76+'[1]091104'!J76+'[1]091106'!J76+'[1]091107'!J76+'[1]091108'!J76+'[1]110502'!J76+'[1]180410'!J76+'[1]250404 чл.вн'!J76+'[1]180404'!J76+'[1]250344'!J76+'[1]180109'!J76</f>
        <v>0</v>
      </c>
      <c r="K76" s="100">
        <f>'[1]010116'!K76+'[1]091103'!K76+'[1]091104'!K76+'[1]091106'!K76+'[1]091107'!K76+'[1]091108'!K76+'[1]110502'!K76+'[1]180410'!K76+'[1]250404 чл.вн'!K76+'[1]180404'!K76+'[1]250344'!K76+'[1]180109'!K76</f>
        <v>0</v>
      </c>
      <c r="L76" s="100">
        <f>'[1]010116'!L76+'[1]091103'!L76+'[1]091104'!L76+'[1]091106'!L76+'[1]091107'!L76+'[1]091108'!L76+'[1]110502'!L76+'[1]180410'!L76+'[1]250404 чл.вн'!L76+'[1]180404'!L76+'[1]250344'!L76+'[1]180109'!L76</f>
        <v>0</v>
      </c>
      <c r="M76" s="130"/>
      <c r="N76" s="102"/>
      <c r="O76" s="102"/>
      <c r="P76" s="104"/>
      <c r="Q76" s="104"/>
      <c r="R76" s="104"/>
      <c r="S76" s="104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ht="18.75" customHeight="1">
      <c r="A77" s="191" t="s">
        <v>118</v>
      </c>
      <c r="B77" s="190">
        <v>3200</v>
      </c>
      <c r="C77" s="190">
        <v>520</v>
      </c>
      <c r="D77" s="100">
        <f>'[1]010116'!D77+'[1]091103'!D77+'[1]091104'!D77+'[1]091106'!D77+'[1]091107'!D77+'[1]091108'!D77+'[1]110502'!D77+'[1]180410'!D77+'[1]250404 чл.вн'!D77+'[1]180404'!D77+'[1]250344'!D77+'[1]180109'!D77</f>
        <v>0</v>
      </c>
      <c r="E77" s="100">
        <f>'[1]010116'!E77+'[1]091103'!E77+'[1]091104'!E77+'[1]091106'!E77+'[1]091107'!E77+'[1]091108'!E77+'[1]110502'!E77+'[1]180410'!E77+'[1]250404 чл.вн'!E77+'[1]180404'!E77+'[1]250344'!E77+'[1]180109'!E77</f>
        <v>0</v>
      </c>
      <c r="F77" s="100">
        <f>'[1]010116'!F77+'[1]091103'!F77+'[1]091104'!F77+'[1]091106'!F77+'[1]091107'!F77+'[1]091108'!F77+'[1]110502'!F77+'[1]180410'!F77+'[1]250404 чл.вн'!F77+'[1]180404'!F77+'[1]250344'!F77+'[1]180109'!F77</f>
        <v>0</v>
      </c>
      <c r="G77" s="100">
        <f>'[1]010116'!G77+'[1]091103'!G77+'[1]091104'!G77+'[1]091106'!G77+'[1]091107'!G77+'[1]091108'!G77+'[1]110502'!G77+'[1]180410'!G77+'[1]250404 чл.вн'!G77+'[1]180404'!G77+'[1]250344'!G77+'[1]180109'!G77</f>
        <v>0</v>
      </c>
      <c r="H77" s="100">
        <f>'[1]010116'!H77+'[1]091103'!H77+'[1]091104'!H77+'[1]091106'!H77+'[1]091107'!H77+'[1]091108'!H77+'[1]110502'!H77+'[1]180410'!H77+'[1]250404 чл.вн'!H77+'[1]180404'!H77+'[1]250344'!H77+'[1]180109'!H77</f>
        <v>0</v>
      </c>
      <c r="I77" s="100">
        <f>'[1]010116'!I77+'[1]091103'!I77+'[1]091104'!I77+'[1]091106'!I77+'[1]091107'!I77+'[1]091108'!I77+'[1]110502'!I77+'[1]180410'!I77+'[1]250404 чл.вн'!I77+'[1]180404'!I77+'[1]250344'!I77+'[1]180109'!I77</f>
        <v>0</v>
      </c>
      <c r="J77" s="100">
        <f>'[1]010116'!J77+'[1]091103'!J77+'[1]091104'!J77+'[1]091106'!J77+'[1]091107'!J77+'[1]091108'!J77+'[1]110502'!J77+'[1]180410'!J77+'[1]250404 чл.вн'!J77+'[1]180404'!J77+'[1]250344'!J77+'[1]180109'!J77</f>
        <v>0</v>
      </c>
      <c r="K77" s="100">
        <f>'[1]010116'!K77+'[1]091103'!K77+'[1]091104'!K77+'[1]091106'!K77+'[1]091107'!K77+'[1]091108'!K77+'[1]110502'!K77+'[1]180410'!K77+'[1]250404 чл.вн'!K77+'[1]180404'!K77+'[1]250344'!K77+'[1]180109'!K77</f>
        <v>0</v>
      </c>
      <c r="L77" s="100">
        <f>'[1]010116'!L77+'[1]091103'!L77+'[1]091104'!L77+'[1]091106'!L77+'[1]091107'!L77+'[1]091108'!L77+'[1]110502'!L77+'[1]180410'!L77+'[1]250404 чл.вн'!L77+'[1]180404'!L77+'[1]250344'!L77+'[1]180109'!L77</f>
        <v>0</v>
      </c>
      <c r="M77" s="130"/>
      <c r="N77" s="102"/>
      <c r="O77" s="102"/>
      <c r="P77" s="104"/>
      <c r="Q77" s="104"/>
      <c r="R77" s="104"/>
      <c r="S77" s="104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1:33" ht="15" customHeight="1">
      <c r="A78" s="192" t="s">
        <v>119</v>
      </c>
      <c r="B78" s="182">
        <v>3210</v>
      </c>
      <c r="C78" s="182">
        <v>530</v>
      </c>
      <c r="D78" s="100">
        <f>'[1]010116'!D78+'[1]091103'!D78+'[1]091104'!D78+'[1]091106'!D78+'[1]091107'!D78+'[1]091108'!D78+'[1]110502'!D78+'[1]180410'!D78+'[1]250404 чл.вн'!D78+'[1]180404'!D78+'[1]250344'!D78+'[1]180109'!D78</f>
        <v>0</v>
      </c>
      <c r="E78" s="100">
        <f>'[1]010116'!E78+'[1]091103'!E78+'[1]091104'!E78+'[1]091106'!E78+'[1]091107'!E78+'[1]091108'!E78+'[1]110502'!E78+'[1]180410'!E78+'[1]250404 чл.вн'!E78+'[1]180404'!E78+'[1]250344'!E78+'[1]180109'!E78</f>
        <v>0</v>
      </c>
      <c r="F78" s="100">
        <f>'[1]010116'!F78+'[1]091103'!F78+'[1]091104'!F78+'[1]091106'!F78+'[1]091107'!F78+'[1]091108'!F78+'[1]110502'!F78+'[1]180410'!F78+'[1]250404 чл.вн'!F78+'[1]180404'!F78+'[1]250344'!F78+'[1]180109'!F78</f>
        <v>0</v>
      </c>
      <c r="G78" s="100">
        <f>'[1]010116'!G78+'[1]091103'!G78+'[1]091104'!G78+'[1]091106'!G78+'[1]091107'!G78+'[1]091108'!G78+'[1]110502'!G78+'[1]180410'!G78+'[1]250404 чл.вн'!G78+'[1]180404'!G78+'[1]250344'!G78+'[1]180109'!G78</f>
        <v>0</v>
      </c>
      <c r="H78" s="100">
        <f>'[1]010116'!H78+'[1]091103'!H78+'[1]091104'!H78+'[1]091106'!H78+'[1]091107'!H78+'[1]091108'!H78+'[1]110502'!H78+'[1]180410'!H78+'[1]250404 чл.вн'!H78+'[1]180404'!H78+'[1]250344'!H78+'[1]180109'!H78</f>
        <v>0</v>
      </c>
      <c r="I78" s="100">
        <f>'[1]010116'!I78+'[1]091103'!I78+'[1]091104'!I78+'[1]091106'!I78+'[1]091107'!I78+'[1]091108'!I78+'[1]110502'!I78+'[1]180410'!I78+'[1]250404 чл.вн'!I78+'[1]180404'!I78+'[1]250344'!I78+'[1]180109'!I78</f>
        <v>0</v>
      </c>
      <c r="J78" s="100">
        <f>'[1]010116'!J78+'[1]091103'!J78+'[1]091104'!J78+'[1]091106'!J78+'[1]091107'!J78+'[1]091108'!J78+'[1]110502'!J78+'[1]180410'!J78+'[1]250404 чл.вн'!J78+'[1]180404'!J78+'[1]250344'!J78+'[1]180109'!J78</f>
        <v>0</v>
      </c>
      <c r="K78" s="100">
        <f>'[1]010116'!K78+'[1]091103'!K78+'[1]091104'!K78+'[1]091106'!K78+'[1]091107'!K78+'[1]091108'!K78+'[1]110502'!K78+'[1]180410'!K78+'[1]250404 чл.вн'!K78+'[1]180404'!K78+'[1]250344'!K78+'[1]180109'!K78</f>
        <v>0</v>
      </c>
      <c r="L78" s="100">
        <f>'[1]010116'!L78+'[1]091103'!L78+'[1]091104'!L78+'[1]091106'!L78+'[1]091107'!L78+'[1]091108'!L78+'[1]110502'!L78+'[1]180410'!L78+'[1]250404 чл.вн'!L78+'[1]180404'!L78+'[1]250344'!L78+'[1]180109'!L78</f>
        <v>0</v>
      </c>
      <c r="M78" s="130"/>
      <c r="N78" s="102"/>
      <c r="O78" s="102"/>
      <c r="P78" s="104"/>
      <c r="Q78" s="104"/>
      <c r="R78" s="104"/>
      <c r="S78" s="104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1:33" ht="15" customHeight="1">
      <c r="A79" s="193" t="s">
        <v>120</v>
      </c>
      <c r="B79" s="182">
        <v>3220</v>
      </c>
      <c r="C79" s="182">
        <v>540</v>
      </c>
      <c r="D79" s="100">
        <f>'[1]010116'!D79+'[1]091103'!D79+'[1]091104'!D79+'[1]091106'!D79+'[1]091107'!D79+'[1]091108'!D79+'[1]110502'!D79+'[1]180410'!D79+'[1]250404 чл.вн'!D79+'[1]180404'!D79+'[1]250344'!D79+'[1]180109'!D79</f>
        <v>0</v>
      </c>
      <c r="E79" s="100">
        <f>'[1]010116'!E79+'[1]091103'!E79+'[1]091104'!E79+'[1]091106'!E79+'[1]091107'!E79+'[1]091108'!E79+'[1]110502'!E79+'[1]180410'!E79+'[1]250404 чл.вн'!E79+'[1]180404'!E79+'[1]250344'!E79+'[1]180109'!E79</f>
        <v>0</v>
      </c>
      <c r="F79" s="100">
        <f>'[1]010116'!F79+'[1]091103'!F79+'[1]091104'!F79+'[1]091106'!F79+'[1]091107'!F79+'[1]091108'!F79+'[1]110502'!F79+'[1]180410'!F79+'[1]250404 чл.вн'!F79+'[1]180404'!F79+'[1]250344'!F79+'[1]180109'!F79</f>
        <v>0</v>
      </c>
      <c r="G79" s="100">
        <f>'[1]010116'!G79+'[1]091103'!G79+'[1]091104'!G79+'[1]091106'!G79+'[1]091107'!G79+'[1]091108'!G79+'[1]110502'!G79+'[1]180410'!G79+'[1]250404 чл.вн'!G79+'[1]180404'!G79+'[1]250344'!G79+'[1]180109'!G79</f>
        <v>0</v>
      </c>
      <c r="H79" s="100">
        <f>'[1]010116'!H79+'[1]091103'!H79+'[1]091104'!H79+'[1]091106'!H79+'[1]091107'!H79+'[1]091108'!H79+'[1]110502'!H79+'[1]180410'!H79+'[1]250404 чл.вн'!H79+'[1]180404'!H79+'[1]250344'!H79+'[1]180109'!H79</f>
        <v>0</v>
      </c>
      <c r="I79" s="100">
        <f>'[1]010116'!I79+'[1]091103'!I79+'[1]091104'!I79+'[1]091106'!I79+'[1]091107'!I79+'[1]091108'!I79+'[1]110502'!I79+'[1]180410'!I79+'[1]250404 чл.вн'!I79+'[1]180404'!I79+'[1]250344'!I79+'[1]180109'!I79</f>
        <v>0</v>
      </c>
      <c r="J79" s="100">
        <f>'[1]010116'!J79+'[1]091103'!J79+'[1]091104'!J79+'[1]091106'!J79+'[1]091107'!J79+'[1]091108'!J79+'[1]110502'!J79+'[1]180410'!J79+'[1]250404 чл.вн'!J79+'[1]180404'!J79+'[1]250344'!J79+'[1]180109'!J79</f>
        <v>0</v>
      </c>
      <c r="K79" s="100">
        <f>'[1]010116'!K79+'[1]091103'!K79+'[1]091104'!K79+'[1]091106'!K79+'[1]091107'!K79+'[1]091108'!K79+'[1]110502'!K79+'[1]180410'!K79+'[1]250404 чл.вн'!K79+'[1]180404'!K79+'[1]250344'!K79+'[1]180109'!K79</f>
        <v>0</v>
      </c>
      <c r="L79" s="100">
        <f>'[1]010116'!L79+'[1]091103'!L79+'[1]091104'!L79+'[1]091106'!L79+'[1]091107'!L79+'[1]091108'!L79+'[1]110502'!L79+'[1]180410'!L79+'[1]250404 чл.вн'!L79+'[1]180404'!L79+'[1]250344'!L79+'[1]180109'!L79</f>
        <v>0</v>
      </c>
      <c r="M79" s="130"/>
      <c r="N79" s="102"/>
      <c r="O79" s="102"/>
      <c r="P79" s="104"/>
      <c r="Q79" s="104"/>
      <c r="R79" s="104"/>
      <c r="S79" s="104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>'[1]010116'!D80+'[1]091103'!D80+'[1]091104'!D80+'[1]091106'!D80+'[1]091107'!D80+'[1]091108'!D80+'[1]110502'!D80+'[1]180410'!D80+'[1]250404 чл.вн'!D80+'[1]180404'!D80+'[1]250344'!D80+'[1]180109'!D80</f>
        <v>0</v>
      </c>
      <c r="E80" s="100">
        <f>'[1]010116'!E80+'[1]091103'!E80+'[1]091104'!E80+'[1]091106'!E80+'[1]091107'!E80+'[1]091108'!E80+'[1]110502'!E80+'[1]180410'!E80+'[1]250404 чл.вн'!E80+'[1]180404'!E80+'[1]250344'!E80+'[1]180109'!E80</f>
        <v>0</v>
      </c>
      <c r="F80" s="100">
        <f>'[1]010116'!F80+'[1]091103'!F80+'[1]091104'!F80+'[1]091106'!F80+'[1]091107'!F80+'[1]091108'!F80+'[1]110502'!F80+'[1]180410'!F80+'[1]250404 чл.вн'!F80+'[1]180404'!F80+'[1]250344'!F80+'[1]180109'!F80</f>
        <v>0</v>
      </c>
      <c r="G80" s="100">
        <f>'[1]010116'!G80+'[1]091103'!G80+'[1]091104'!G80+'[1]091106'!G80+'[1]091107'!G80+'[1]091108'!G80+'[1]110502'!G80+'[1]180410'!G80+'[1]250404 чл.вн'!G80+'[1]180404'!G80+'[1]250344'!G80+'[1]180109'!G80</f>
        <v>0</v>
      </c>
      <c r="H80" s="100">
        <f>'[1]010116'!H80+'[1]091103'!H80+'[1]091104'!H80+'[1]091106'!H80+'[1]091107'!H80+'[1]091108'!H80+'[1]110502'!H80+'[1]180410'!H80+'[1]250404 чл.вн'!H80+'[1]180404'!H80+'[1]250344'!H80+'[1]180109'!H80</f>
        <v>0</v>
      </c>
      <c r="I80" s="100">
        <f>'[1]010116'!I80+'[1]091103'!I80+'[1]091104'!I80+'[1]091106'!I80+'[1]091107'!I80+'[1]091108'!I80+'[1]110502'!I80+'[1]180410'!I80+'[1]250404 чл.вн'!I80+'[1]180404'!I80+'[1]250344'!I80+'[1]180109'!I80</f>
        <v>0</v>
      </c>
      <c r="J80" s="100">
        <f>'[1]010116'!J80+'[1]091103'!J80+'[1]091104'!J80+'[1]091106'!J80+'[1]091107'!J80+'[1]091108'!J80+'[1]110502'!J80+'[1]180410'!J80+'[1]250404 чл.вн'!J80+'[1]180404'!J80+'[1]250344'!J80+'[1]180109'!J80</f>
        <v>0</v>
      </c>
      <c r="K80" s="100">
        <f>'[1]010116'!K80+'[1]091103'!K80+'[1]091104'!K80+'[1]091106'!K80+'[1]091107'!K80+'[1]091108'!K80+'[1]110502'!K80+'[1]180410'!K80+'[1]250404 чл.вн'!K80+'[1]180404'!K80+'[1]250344'!K80+'[1]180109'!K80</f>
        <v>0</v>
      </c>
      <c r="L80" s="100">
        <f>'[1]010116'!L80+'[1]091103'!L80+'[1]091104'!L80+'[1]091106'!L80+'[1]091107'!L80+'[1]091108'!L80+'[1]110502'!L80+'[1]180410'!L80+'[1]250404 чл.вн'!L80+'[1]180404'!L80+'[1]250344'!L80+'[1]180109'!L80</f>
        <v>0</v>
      </c>
      <c r="M80" s="130"/>
      <c r="N80" s="130"/>
      <c r="O80" s="130"/>
      <c r="P80" s="104"/>
      <c r="Q80" s="104"/>
      <c r="R80" s="104"/>
      <c r="S80" s="104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>'[1]010116'!D81+'[1]091103'!D81+'[1]091104'!D81+'[1]091106'!D81+'[1]091107'!D81+'[1]091108'!D81+'[1]110502'!D81+'[1]180410'!D81+'[1]250404 чл.вн'!D81+'[1]180404'!D81+'[1]250344'!D81+'[1]180109'!D81</f>
        <v>0</v>
      </c>
      <c r="E81" s="100">
        <f>'[1]010116'!E81+'[1]091103'!E81+'[1]091104'!E81+'[1]091106'!E81+'[1]091107'!E81+'[1]091108'!E81+'[1]110502'!E81+'[1]180410'!E81+'[1]250404 чл.вн'!E81+'[1]180404'!E81+'[1]250344'!E81+'[1]180109'!E81</f>
        <v>0</v>
      </c>
      <c r="F81" s="100">
        <f>'[1]010116'!F81+'[1]091103'!F81+'[1]091104'!F81+'[1]091106'!F81+'[1]091107'!F81+'[1]091108'!F81+'[1]110502'!F81+'[1]180410'!F81+'[1]250404 чл.вн'!F81+'[1]180404'!F81+'[1]250344'!F81+'[1]180109'!F81</f>
        <v>0</v>
      </c>
      <c r="G81" s="100">
        <f>'[1]010116'!G81+'[1]091103'!G81+'[1]091104'!G81+'[1]091106'!G81+'[1]091107'!G81+'[1]091108'!G81+'[1]110502'!G81+'[1]180410'!G81+'[1]250404 чл.вн'!G81+'[1]180404'!G81+'[1]250344'!G81+'[1]180109'!G81</f>
        <v>0</v>
      </c>
      <c r="H81" s="100">
        <f>'[1]010116'!H81+'[1]091103'!H81+'[1]091104'!H81+'[1]091106'!H81+'[1]091107'!H81+'[1]091108'!H81+'[1]110502'!H81+'[1]180410'!H81+'[1]250404 чл.вн'!H81+'[1]180404'!H81+'[1]250344'!H81+'[1]180109'!H81</f>
        <v>0</v>
      </c>
      <c r="I81" s="100">
        <f>'[1]010116'!I81+'[1]091103'!I81+'[1]091104'!I81+'[1]091106'!I81+'[1]091107'!I81+'[1]091108'!I81+'[1]110502'!I81+'[1]180410'!I81+'[1]250404 чл.вн'!I81+'[1]180404'!I81+'[1]250344'!I81+'[1]180109'!I81</f>
        <v>0</v>
      </c>
      <c r="J81" s="100">
        <f>'[1]010116'!J81+'[1]091103'!J81+'[1]091104'!J81+'[1]091106'!J81+'[1]091107'!J81+'[1]091108'!J81+'[1]110502'!J81+'[1]180410'!J81+'[1]250404 чл.вн'!J81+'[1]180404'!J81+'[1]250344'!J81+'[1]180109'!J81</f>
        <v>0</v>
      </c>
      <c r="K81" s="100">
        <f>'[1]010116'!K81+'[1]091103'!K81+'[1]091104'!K81+'[1]091106'!K81+'[1]091107'!K81+'[1]091108'!K81+'[1]110502'!K81+'[1]180410'!K81+'[1]250404 чл.вн'!K81+'[1]180404'!K81+'[1]250344'!K81+'[1]180109'!K81</f>
        <v>0</v>
      </c>
      <c r="L81" s="100">
        <f>'[1]010116'!L81+'[1]091103'!L81+'[1]091104'!L81+'[1]091106'!L81+'[1]091107'!L81+'[1]091108'!L81+'[1]110502'!L81+'[1]180410'!L81+'[1]250404 чл.вн'!L81+'[1]180404'!L81+'[1]250344'!L81+'[1]180109'!L81</f>
        <v>0</v>
      </c>
      <c r="M81" s="130">
        <f aca="true" t="shared" si="2" ref="M81:AA81">M82+M86+M92</f>
        <v>0</v>
      </c>
      <c r="N81" s="130">
        <f t="shared" si="2"/>
        <v>0</v>
      </c>
      <c r="O81" s="130">
        <f t="shared" si="2"/>
        <v>0</v>
      </c>
      <c r="P81" s="130">
        <f t="shared" si="2"/>
        <v>0</v>
      </c>
      <c r="Q81" s="130">
        <f t="shared" si="2"/>
        <v>0</v>
      </c>
      <c r="R81" s="130">
        <f t="shared" si="2"/>
        <v>0</v>
      </c>
      <c r="S81" s="130">
        <f t="shared" si="2"/>
        <v>0</v>
      </c>
      <c r="T81" s="130">
        <f t="shared" si="2"/>
        <v>0</v>
      </c>
      <c r="U81" s="130">
        <f t="shared" si="2"/>
        <v>0</v>
      </c>
      <c r="V81" s="130">
        <f t="shared" si="2"/>
        <v>0</v>
      </c>
      <c r="W81" s="130">
        <f t="shared" si="2"/>
        <v>0</v>
      </c>
      <c r="X81" s="130">
        <f t="shared" si="2"/>
        <v>0</v>
      </c>
      <c r="Y81" s="130">
        <f t="shared" si="2"/>
        <v>0</v>
      </c>
      <c r="Z81" s="130">
        <f t="shared" si="2"/>
        <v>0</v>
      </c>
      <c r="AA81" s="130">
        <f t="shared" si="2"/>
        <v>0</v>
      </c>
      <c r="AB81" s="40"/>
      <c r="AC81" s="40"/>
      <c r="AD81" s="40"/>
      <c r="AE81" s="40"/>
      <c r="AF81" s="40"/>
      <c r="AG81" s="40"/>
    </row>
    <row r="82" spans="1:33" ht="15" customHeight="1" hidden="1">
      <c r="A82" s="193" t="s">
        <v>123</v>
      </c>
      <c r="B82" s="182">
        <v>2440</v>
      </c>
      <c r="C82" s="182">
        <v>540</v>
      </c>
      <c r="D82" s="100">
        <f>'[1]010116'!D82+'[1]091103'!D82+'[1]091104'!D82+'[1]091106'!D82+'[1]091107'!D82+'[1]091108'!D82+'[1]110502'!D82+'[1]180410'!D82+'[1]250404 чл.вн'!D82+'[1]180404'!D82+'[1]250344'!D82+'[1]180109'!D82</f>
        <v>0</v>
      </c>
      <c r="E82" s="100">
        <f>'[1]010116'!E82+'[1]091103'!E82+'[1]091104'!E82+'[1]091106'!E82+'[1]091107'!E82+'[1]091108'!E82+'[1]110502'!E82+'[1]180410'!E82+'[1]250404 чл.вн'!E82+'[1]180404'!E82+'[1]250344'!E82+'[1]180109'!E82</f>
        <v>0</v>
      </c>
      <c r="F82" s="100">
        <f>'[1]010116'!F82+'[1]091103'!F82+'[1]091104'!F82+'[1]091106'!F82+'[1]091107'!F82+'[1]091108'!F82+'[1]110502'!F82+'[1]180410'!F82+'[1]250404 чл.вн'!F82+'[1]180404'!F82+'[1]250344'!F82+'[1]180109'!F82</f>
        <v>0</v>
      </c>
      <c r="G82" s="100">
        <f>'[1]010116'!G82+'[1]091103'!G82+'[1]091104'!G82+'[1]091106'!G82+'[1]091107'!G82+'[1]091108'!G82+'[1]110502'!G82+'[1]180410'!G82+'[1]250404 чл.вн'!G82+'[1]180404'!G82+'[1]250344'!G82+'[1]180109'!G82</f>
        <v>0</v>
      </c>
      <c r="H82" s="100">
        <f>'[1]010116'!H82+'[1]091103'!H82+'[1]091104'!H82+'[1]091106'!H82+'[1]091107'!H82+'[1]091108'!H82+'[1]110502'!H82+'[1]180410'!H82+'[1]250404 чл.вн'!H82+'[1]180404'!H82+'[1]250344'!H82+'[1]180109'!H82</f>
        <v>0</v>
      </c>
      <c r="I82" s="100">
        <f>'[1]010116'!I82+'[1]091103'!I82+'[1]091104'!I82+'[1]091106'!I82+'[1]091107'!I82+'[1]091108'!I82+'[1]110502'!I82+'[1]180410'!I82+'[1]250404 чл.вн'!I82+'[1]180404'!I82+'[1]250344'!I82+'[1]180109'!I82</f>
        <v>0</v>
      </c>
      <c r="J82" s="100">
        <f>'[1]010116'!J82+'[1]091103'!J82+'[1]091104'!J82+'[1]091106'!J82+'[1]091107'!J82+'[1]091108'!J82+'[1]110502'!J82+'[1]180410'!J82+'[1]250404 чл.вн'!J82+'[1]180404'!J82+'[1]250344'!J82+'[1]180109'!J82</f>
        <v>0</v>
      </c>
      <c r="K82" s="100">
        <f>'[1]010116'!K82+'[1]091103'!K82+'[1]091104'!K82+'[1]091106'!K82+'[1]091107'!K82+'[1]091108'!K82+'[1]110502'!K82+'[1]180410'!K82+'[1]250404 чл.вн'!K82+'[1]180404'!K82+'[1]250344'!K82+'[1]180109'!K82</f>
        <v>0</v>
      </c>
      <c r="L82" s="100">
        <f>'[1]010116'!L82+'[1]091103'!L82+'[1]091104'!L82+'[1]091106'!L82+'[1]091107'!L82+'[1]091108'!L82+'[1]110502'!L82+'[1]180410'!L82+'[1]250404 чл.вн'!L82+'[1]180404'!L82+'[1]250344'!L82+'[1]180109'!L82</f>
        <v>0</v>
      </c>
      <c r="M82" s="130">
        <f aca="true" t="shared" si="3" ref="M82:R82">M83+M84+M85</f>
        <v>0</v>
      </c>
      <c r="N82" s="130">
        <f t="shared" si="3"/>
        <v>0</v>
      </c>
      <c r="O82" s="130">
        <f t="shared" si="3"/>
        <v>0</v>
      </c>
      <c r="P82" s="130">
        <f t="shared" si="3"/>
        <v>0</v>
      </c>
      <c r="Q82" s="130">
        <f t="shared" si="3"/>
        <v>0</v>
      </c>
      <c r="R82" s="130">
        <f t="shared" si="3"/>
        <v>0</v>
      </c>
      <c r="S82" s="104"/>
      <c r="T82" s="130">
        <f>T83+T84+T85</f>
        <v>0</v>
      </c>
      <c r="U82" s="130">
        <f>U83+U84+U85</f>
        <v>0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</row>
    <row r="83" spans="1:33" ht="15" customHeight="1" hidden="1">
      <c r="A83" s="193" t="s">
        <v>124</v>
      </c>
      <c r="B83" s="182">
        <v>2450</v>
      </c>
      <c r="C83" s="182">
        <v>550</v>
      </c>
      <c r="D83" s="100">
        <f>'[1]010116'!D83+'[1]091103'!D83+'[1]091104'!D83+'[1]091106'!D83+'[1]091107'!D83+'[1]091108'!D83+'[1]110502'!D83+'[1]180410'!D83+'[1]250404 чл.вн'!D83+'[1]180404'!D83+'[1]250344'!D83+'[1]180109'!D83</f>
        <v>0</v>
      </c>
      <c r="E83" s="100">
        <f>'[1]010116'!E83+'[1]091103'!E83+'[1]091104'!E83+'[1]091106'!E83+'[1]091107'!E83+'[1]091108'!E83+'[1]110502'!E83+'[1]180410'!E83+'[1]250404 чл.вн'!E83+'[1]180404'!E83+'[1]250344'!E83+'[1]180109'!E83</f>
        <v>0</v>
      </c>
      <c r="F83" s="100">
        <f>'[1]010116'!F83+'[1]091103'!F83+'[1]091104'!F83+'[1]091106'!F83+'[1]091107'!F83+'[1]091108'!F83+'[1]110502'!F83+'[1]180410'!F83+'[1]250404 чл.вн'!F83+'[1]180404'!F83+'[1]250344'!F83+'[1]180109'!F83</f>
        <v>0</v>
      </c>
      <c r="G83" s="100">
        <f>'[1]010116'!G83+'[1]091103'!G83+'[1]091104'!G83+'[1]091106'!G83+'[1]091107'!G83+'[1]091108'!G83+'[1]110502'!G83+'[1]180410'!G83+'[1]250404 чл.вн'!G83+'[1]180404'!G83+'[1]250344'!G83+'[1]180109'!G83</f>
        <v>0</v>
      </c>
      <c r="H83" s="100">
        <f>'[1]010116'!H83+'[1]091103'!H83+'[1]091104'!H83+'[1]091106'!H83+'[1]091107'!H83+'[1]091108'!H83+'[1]110502'!H83+'[1]180410'!H83+'[1]250404 чл.вн'!H83+'[1]180404'!H83+'[1]250344'!H83+'[1]180109'!H83</f>
        <v>0</v>
      </c>
      <c r="I83" s="100">
        <f>'[1]010116'!I83+'[1]091103'!I83+'[1]091104'!I83+'[1]091106'!I83+'[1]091107'!I83+'[1]091108'!I83+'[1]110502'!I83+'[1]180410'!I83+'[1]250404 чл.вн'!I83+'[1]180404'!I83+'[1]250344'!I83+'[1]180109'!I83</f>
        <v>0</v>
      </c>
      <c r="J83" s="100">
        <f>'[1]010116'!J83+'[1]091103'!J83+'[1]091104'!J83+'[1]091106'!J83+'[1]091107'!J83+'[1]091108'!J83+'[1]110502'!J83+'[1]180410'!J83+'[1]250404 чл.вн'!J83+'[1]180404'!J83+'[1]250344'!J83+'[1]180109'!J83</f>
        <v>0</v>
      </c>
      <c r="K83" s="100">
        <f>'[1]010116'!K83+'[1]091103'!K83+'[1]091104'!K83+'[1]091106'!K83+'[1]091107'!K83+'[1]091108'!K83+'[1]110502'!K83+'[1]180410'!K83+'[1]250404 чл.вн'!K83+'[1]180404'!K83+'[1]250344'!K83+'[1]180109'!K83</f>
        <v>0</v>
      </c>
      <c r="L83" s="100">
        <f>'[1]010116'!L83+'[1]091103'!L83+'[1]091104'!L83+'[1]091106'!L83+'[1]091107'!L83+'[1]091108'!L83+'[1]110502'!L83+'[1]180410'!L83+'[1]250404 чл.вн'!L83+'[1]180404'!L83+'[1]250344'!L83+'[1]180109'!L83</f>
        <v>0</v>
      </c>
      <c r="M83" s="130"/>
      <c r="N83" s="102"/>
      <c r="O83" s="102"/>
      <c r="P83" s="104"/>
      <c r="Q83" s="104"/>
      <c r="R83" s="104"/>
      <c r="S83" s="104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1:33" ht="15" customHeight="1" hidden="1">
      <c r="A84" s="190" t="s">
        <v>125</v>
      </c>
      <c r="B84" s="190">
        <v>3000</v>
      </c>
      <c r="C84" s="190">
        <v>550</v>
      </c>
      <c r="D84" s="100">
        <f>'[1]010116'!D84+'[1]091103'!D84+'[1]091104'!D84+'[1]091106'!D84+'[1]091107'!D84+'[1]091108'!D84+'[1]110502'!D84+'[1]180410'!D84+'[1]250404 чл.вн'!D84+'[1]180404'!D84+'[1]250344'!D84+'[1]180109'!D84</f>
        <v>0</v>
      </c>
      <c r="E84" s="100">
        <f>'[1]010116'!E84+'[1]091103'!E84+'[1]091104'!E84+'[1]091106'!E84+'[1]091107'!E84+'[1]091108'!E84+'[1]110502'!E84+'[1]180410'!E84+'[1]250404 чл.вн'!E84+'[1]180404'!E84+'[1]250344'!E84+'[1]180109'!E84</f>
        <v>0</v>
      </c>
      <c r="F84" s="100">
        <f>'[1]010116'!F84+'[1]091103'!F84+'[1]091104'!F84+'[1]091106'!F84+'[1]091107'!F84+'[1]091108'!F84+'[1]110502'!F84+'[1]180410'!F84+'[1]250404 чл.вн'!F84+'[1]180404'!F84+'[1]250344'!F84+'[1]180109'!F84</f>
        <v>0</v>
      </c>
      <c r="G84" s="100">
        <f>'[1]010116'!G84+'[1]091103'!G84+'[1]091104'!G84+'[1]091106'!G84+'[1]091107'!G84+'[1]091108'!G84+'[1]110502'!G84+'[1]180410'!G84+'[1]250404 чл.вн'!G84+'[1]180404'!G84+'[1]250344'!G84+'[1]180109'!G84</f>
        <v>0</v>
      </c>
      <c r="H84" s="100">
        <f>'[1]010116'!H84+'[1]091103'!H84+'[1]091104'!H84+'[1]091106'!H84+'[1]091107'!H84+'[1]091108'!H84+'[1]110502'!H84+'[1]180410'!H84+'[1]250404 чл.вн'!H84+'[1]180404'!H84+'[1]250344'!H84+'[1]180109'!H84</f>
        <v>0</v>
      </c>
      <c r="I84" s="100">
        <f>'[1]010116'!I84+'[1]091103'!I84+'[1]091104'!I84+'[1]091106'!I84+'[1]091107'!I84+'[1]091108'!I84+'[1]110502'!I84+'[1]180410'!I84+'[1]250404 чл.вн'!I84+'[1]180404'!I84+'[1]250344'!I84+'[1]180109'!I84</f>
        <v>0</v>
      </c>
      <c r="J84" s="100">
        <f>'[1]010116'!J84+'[1]091103'!J84+'[1]091104'!J84+'[1]091106'!J84+'[1]091107'!J84+'[1]091108'!J84+'[1]110502'!J84+'[1]180410'!J84+'[1]250404 чл.вн'!J84+'[1]180404'!J84+'[1]250344'!J84+'[1]180109'!J84</f>
        <v>0</v>
      </c>
      <c r="K84" s="100">
        <f>'[1]010116'!K84+'[1]091103'!K84+'[1]091104'!K84+'[1]091106'!K84+'[1]091107'!K84+'[1]091108'!K84+'[1]110502'!K84+'[1]180410'!K84+'[1]250404 чл.вн'!K84+'[1]180404'!K84+'[1]250344'!K84+'[1]180109'!K84</f>
        <v>0</v>
      </c>
      <c r="L84" s="100">
        <f>'[1]010116'!L84+'[1]091103'!L84+'[1]091104'!L84+'[1]091106'!L84+'[1]091107'!L84+'[1]091108'!L84+'[1]110502'!L84+'[1]180410'!L84+'[1]250404 чл.вн'!L84+'[1]180404'!L84+'[1]250344'!L84+'[1]180109'!L84</f>
        <v>0</v>
      </c>
      <c r="M84" s="130"/>
      <c r="N84" s="102"/>
      <c r="O84" s="102"/>
      <c r="P84" s="104"/>
      <c r="Q84" s="104"/>
      <c r="R84" s="104"/>
      <c r="S84" s="104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1:33" ht="15" customHeight="1">
      <c r="A85" s="183" t="s">
        <v>126</v>
      </c>
      <c r="B85" s="190">
        <v>4100</v>
      </c>
      <c r="C85" s="190">
        <v>570</v>
      </c>
      <c r="D85" s="100">
        <f>'[1]010116'!D85+'[1]091103'!D85+'[1]091104'!D85+'[1]091106'!D85+'[1]091107'!D85+'[1]091108'!D85+'[1]110502'!D85+'[1]180410'!D85+'[1]250404 чл.вн'!D85+'[1]180404'!D85+'[1]250344'!D85+'[1]180109'!D85</f>
        <v>0</v>
      </c>
      <c r="E85" s="100">
        <f>'[1]010116'!E85+'[1]091103'!E85+'[1]091104'!E85+'[1]091106'!E85+'[1]091107'!E85+'[1]091108'!E85+'[1]110502'!E85+'[1]180410'!E85+'[1]250404 чл.вн'!E85+'[1]180404'!E85+'[1]250344'!E85+'[1]180109'!E85</f>
        <v>0</v>
      </c>
      <c r="F85" s="100">
        <f>'[1]010116'!F85+'[1]091103'!F85+'[1]091104'!F85+'[1]091106'!F85+'[1]091107'!F85+'[1]091108'!F85+'[1]110502'!F85+'[1]180410'!F85+'[1]250404 чл.вн'!F85+'[1]180404'!F85+'[1]250344'!F85+'[1]180109'!F85</f>
        <v>0</v>
      </c>
      <c r="G85" s="100">
        <f>'[1]010116'!G85+'[1]091103'!G85+'[1]091104'!G85+'[1]091106'!G85+'[1]091107'!G85+'[1]091108'!G85+'[1]110502'!G85+'[1]180410'!G85+'[1]250404 чл.вн'!G85+'[1]180404'!G85+'[1]250344'!G85+'[1]180109'!G85</f>
        <v>0</v>
      </c>
      <c r="H85" s="100">
        <f>'[1]010116'!H85+'[1]091103'!H85+'[1]091104'!H85+'[1]091106'!H85+'[1]091107'!H85+'[1]091108'!H85+'[1]110502'!H85+'[1]180410'!H85+'[1]250404 чл.вн'!H85+'[1]180404'!H85+'[1]250344'!H85+'[1]180109'!H85</f>
        <v>0</v>
      </c>
      <c r="I85" s="100">
        <f>'[1]010116'!I85+'[1]091103'!I85+'[1]091104'!I85+'[1]091106'!I85+'[1]091107'!I85+'[1]091108'!I85+'[1]110502'!I85+'[1]180410'!I85+'[1]250404 чл.вн'!I85+'[1]180404'!I85+'[1]250344'!I85+'[1]180109'!I85</f>
        <v>0</v>
      </c>
      <c r="J85" s="100">
        <f>'[1]010116'!J85+'[1]091103'!J85+'[1]091104'!J85+'[1]091106'!J85+'[1]091107'!J85+'[1]091108'!J85+'[1]110502'!J85+'[1]180410'!J85+'[1]250404 чл.вн'!J85+'[1]180404'!J85+'[1]250344'!J85+'[1]180109'!J85</f>
        <v>0</v>
      </c>
      <c r="K85" s="100">
        <f>'[1]010116'!K85+'[1]091103'!K85+'[1]091104'!K85+'[1]091106'!K85+'[1]091107'!K85+'[1]091108'!K85+'[1]110502'!K85+'[1]180410'!K85+'[1]250404 чл.вн'!K85+'[1]180404'!K85+'[1]250344'!K85+'[1]180109'!K85</f>
        <v>0</v>
      </c>
      <c r="L85" s="100">
        <f>'[1]010116'!L85+'[1]091103'!L85+'[1]091104'!L85+'[1]091106'!L85+'[1]091107'!L85+'[1]091108'!L85+'[1]110502'!L85+'[1]180410'!L85+'[1]250404 чл.вн'!L85+'[1]180404'!L85+'[1]250344'!L85+'[1]180109'!L85</f>
        <v>0</v>
      </c>
      <c r="M85" s="130"/>
      <c r="N85" s="102"/>
      <c r="O85" s="102"/>
      <c r="P85" s="104"/>
      <c r="Q85" s="104"/>
      <c r="R85" s="104"/>
      <c r="S85" s="104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</row>
    <row r="86" spans="1:33" ht="15" customHeight="1">
      <c r="A86" s="194" t="s">
        <v>127</v>
      </c>
      <c r="B86" s="182">
        <v>4110</v>
      </c>
      <c r="C86" s="182">
        <v>580</v>
      </c>
      <c r="D86" s="100">
        <f>'[1]010116'!D86+'[1]091103'!D86+'[1]091104'!D86+'[1]091106'!D86+'[1]091107'!D86+'[1]091108'!D86+'[1]110502'!D86+'[1]180410'!D86+'[1]250404 чл.вн'!D86+'[1]180404'!D86+'[1]250344'!D86+'[1]180109'!D86</f>
        <v>0</v>
      </c>
      <c r="E86" s="100">
        <f>'[1]010116'!E86+'[1]091103'!E86+'[1]091104'!E86+'[1]091106'!E86+'[1]091107'!E86+'[1]091108'!E86+'[1]110502'!E86+'[1]180410'!E86+'[1]250404 чл.вн'!E86+'[1]180404'!E86+'[1]250344'!E86+'[1]180109'!E86</f>
        <v>0</v>
      </c>
      <c r="F86" s="100">
        <f>'[1]010116'!F86+'[1]091103'!F86+'[1]091104'!F86+'[1]091106'!F86+'[1]091107'!F86+'[1]091108'!F86+'[1]110502'!F86+'[1]180410'!F86+'[1]250404 чл.вн'!F86+'[1]180404'!F86+'[1]250344'!F86+'[1]180109'!F86</f>
        <v>0</v>
      </c>
      <c r="G86" s="100">
        <f>'[1]010116'!G86+'[1]091103'!G86+'[1]091104'!G86+'[1]091106'!G86+'[1]091107'!G86+'[1]091108'!G86+'[1]110502'!G86+'[1]180410'!G86+'[1]250404 чл.вн'!G86+'[1]180404'!G86+'[1]250344'!G86+'[1]180109'!G86</f>
        <v>0</v>
      </c>
      <c r="H86" s="100">
        <f>'[1]010116'!H86+'[1]091103'!H86+'[1]091104'!H86+'[1]091106'!H86+'[1]091107'!H86+'[1]091108'!H86+'[1]110502'!H86+'[1]180410'!H86+'[1]250404 чл.вн'!H86+'[1]180404'!H86+'[1]250344'!H86+'[1]180109'!H86</f>
        <v>0</v>
      </c>
      <c r="I86" s="100">
        <f>'[1]010116'!I86+'[1]091103'!I86+'[1]091104'!I86+'[1]091106'!I86+'[1]091107'!I86+'[1]091108'!I86+'[1]110502'!I86+'[1]180410'!I86+'[1]250404 чл.вн'!I86+'[1]180404'!I86+'[1]250344'!I86+'[1]180109'!I86</f>
        <v>0</v>
      </c>
      <c r="J86" s="100">
        <f>'[1]010116'!J86+'[1]091103'!J86+'[1]091104'!J86+'[1]091106'!J86+'[1]091107'!J86+'[1]091108'!J86+'[1]110502'!J86+'[1]180410'!J86+'[1]250404 чл.вн'!J86+'[1]180404'!J86+'[1]250344'!J86+'[1]180109'!J86</f>
        <v>0</v>
      </c>
      <c r="K86" s="100">
        <f>'[1]010116'!K86+'[1]091103'!K86+'[1]091104'!K86+'[1]091106'!K86+'[1]091107'!K86+'[1]091108'!K86+'[1]110502'!K86+'[1]180410'!K86+'[1]250404 чл.вн'!K86+'[1]180404'!K86+'[1]250344'!K86+'[1]180109'!K86</f>
        <v>0</v>
      </c>
      <c r="L86" s="100">
        <f>'[1]010116'!L86+'[1]091103'!L86+'[1]091104'!L86+'[1]091106'!L86+'[1]091107'!L86+'[1]091108'!L86+'[1]110502'!L86+'[1]180410'!L86+'[1]250404 чл.вн'!L86+'[1]180404'!L86+'[1]250344'!L86+'[1]180109'!L86</f>
        <v>0</v>
      </c>
      <c r="M86" s="130">
        <f aca="true" t="shared" si="4" ref="M86:R86">M87+M88+M89</f>
        <v>0</v>
      </c>
      <c r="N86" s="130">
        <f t="shared" si="4"/>
        <v>0</v>
      </c>
      <c r="O86" s="130">
        <f t="shared" si="4"/>
        <v>0</v>
      </c>
      <c r="P86" s="130">
        <f t="shared" si="4"/>
        <v>0</v>
      </c>
      <c r="Q86" s="130">
        <f t="shared" si="4"/>
        <v>0</v>
      </c>
      <c r="R86" s="130">
        <f t="shared" si="4"/>
        <v>0</v>
      </c>
      <c r="S86" s="104"/>
      <c r="T86" s="130">
        <f>T87+T88+T89</f>
        <v>0</v>
      </c>
      <c r="U86" s="130">
        <f>U87+U88+U89</f>
        <v>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1:33" ht="15" customHeight="1">
      <c r="A87" s="194" t="s">
        <v>128</v>
      </c>
      <c r="B87" s="182">
        <v>4111</v>
      </c>
      <c r="C87" s="182">
        <v>590</v>
      </c>
      <c r="D87" s="100">
        <f>'[1]010116'!D87+'[1]091103'!D87+'[1]091104'!D87+'[1]091106'!D87+'[1]091107'!D87+'[1]091108'!D87+'[1]110502'!D87+'[1]180410'!D87+'[1]250404 чл.вн'!D87+'[1]180404'!D87+'[1]250344'!D87+'[1]180109'!D87</f>
        <v>0</v>
      </c>
      <c r="E87" s="100">
        <f>'[1]010116'!E87+'[1]091103'!E87+'[1]091104'!E87+'[1]091106'!E87+'[1]091107'!E87+'[1]091108'!E87+'[1]110502'!E87+'[1]180410'!E87+'[1]250404 чл.вн'!E87+'[1]180404'!E87+'[1]250344'!E87+'[1]180109'!E87</f>
        <v>0</v>
      </c>
      <c r="F87" s="100">
        <f>'[1]010116'!F87+'[1]091103'!F87+'[1]091104'!F87+'[1]091106'!F87+'[1]091107'!F87+'[1]091108'!F87+'[1]110502'!F87+'[1]180410'!F87+'[1]250404 чл.вн'!F87+'[1]180404'!F87+'[1]250344'!F87+'[1]180109'!F87</f>
        <v>0</v>
      </c>
      <c r="G87" s="100">
        <f>'[1]010116'!G87+'[1]091103'!G87+'[1]091104'!G87+'[1]091106'!G87+'[1]091107'!G87+'[1]091108'!G87+'[1]110502'!G87+'[1]180410'!G87+'[1]250404 чл.вн'!G87+'[1]180404'!G87+'[1]250344'!G87+'[1]180109'!G87</f>
        <v>0</v>
      </c>
      <c r="H87" s="100">
        <f>'[1]010116'!H87+'[1]091103'!H87+'[1]091104'!H87+'[1]091106'!H87+'[1]091107'!H87+'[1]091108'!H87+'[1]110502'!H87+'[1]180410'!H87+'[1]250404 чл.вн'!H87+'[1]180404'!H87+'[1]250344'!H87+'[1]180109'!H87</f>
        <v>0</v>
      </c>
      <c r="I87" s="100">
        <f>'[1]010116'!I87+'[1]091103'!I87+'[1]091104'!I87+'[1]091106'!I87+'[1]091107'!I87+'[1]091108'!I87+'[1]110502'!I87+'[1]180410'!I87+'[1]250404 чл.вн'!I87+'[1]180404'!I87+'[1]250344'!I87+'[1]180109'!I87</f>
        <v>0</v>
      </c>
      <c r="J87" s="100">
        <f>'[1]010116'!J87+'[1]091103'!J87+'[1]091104'!J87+'[1]091106'!J87+'[1]091107'!J87+'[1]091108'!J87+'[1]110502'!J87+'[1]180410'!J87+'[1]250404 чл.вн'!J87+'[1]180404'!J87+'[1]250344'!J87+'[1]180109'!J87</f>
        <v>0</v>
      </c>
      <c r="K87" s="100">
        <f>'[1]010116'!K87+'[1]091103'!K87+'[1]091104'!K87+'[1]091106'!K87+'[1]091107'!K87+'[1]091108'!K87+'[1]110502'!K87+'[1]180410'!K87+'[1]250404 чл.вн'!K87+'[1]180404'!K87+'[1]250344'!K87+'[1]180109'!K87</f>
        <v>0</v>
      </c>
      <c r="L87" s="100">
        <f>'[1]010116'!L87+'[1]091103'!L87+'[1]091104'!L87+'[1]091106'!L87+'[1]091107'!L87+'[1]091108'!L87+'[1]110502'!L87+'[1]180410'!L87+'[1]250404 чл.вн'!L87+'[1]180404'!L87+'[1]250344'!L87+'[1]180109'!L87</f>
        <v>0</v>
      </c>
      <c r="M87" s="130"/>
      <c r="N87" s="102"/>
      <c r="O87" s="102"/>
      <c r="P87" s="104"/>
      <c r="Q87" s="104"/>
      <c r="R87" s="104"/>
      <c r="S87" s="104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1:33" ht="15" customHeight="1">
      <c r="A88" s="195" t="s">
        <v>129</v>
      </c>
      <c r="B88" s="196">
        <v>4112</v>
      </c>
      <c r="C88" s="196">
        <v>600</v>
      </c>
      <c r="D88" s="197">
        <f>'[1]010116'!D88+'[1]091103'!D88+'[1]091104'!D88+'[1]091106'!D88+'[1]091107'!D88+'[1]091108'!D88+'[1]110502'!D88+'[1]180410'!D88+'[1]250404 чл.вн'!D88+'[1]180404'!D88+'[1]250344'!D88+'[1]180109'!D88</f>
        <v>0</v>
      </c>
      <c r="E88" s="197">
        <f>'[1]010116'!E88+'[1]091103'!E88+'[1]091104'!E88+'[1]091106'!E88+'[1]091107'!E88+'[1]091108'!E88+'[1]110502'!E88+'[1]180410'!E88+'[1]250404 чл.вн'!E88+'[1]180404'!E88+'[1]250344'!E88+'[1]180109'!E88</f>
        <v>0</v>
      </c>
      <c r="F88" s="197">
        <f>'[1]010116'!F88+'[1]091103'!F88+'[1]091104'!F88+'[1]091106'!F88+'[1]091107'!F88+'[1]091108'!F88+'[1]110502'!F88+'[1]180410'!F88+'[1]250404 чл.вн'!F88+'[1]180404'!F88+'[1]250344'!F88+'[1]180109'!F88</f>
        <v>0</v>
      </c>
      <c r="G88" s="197">
        <f>'[1]010116'!G88+'[1]091103'!G88+'[1]091104'!G88+'[1]091106'!G88+'[1]091107'!G88+'[1]091108'!G88+'[1]110502'!G88+'[1]180410'!G88+'[1]250404 чл.вн'!G88+'[1]180404'!G88+'[1]250344'!G88+'[1]180109'!G88</f>
        <v>0</v>
      </c>
      <c r="H88" s="197">
        <f>'[1]010116'!H88+'[1]091103'!H88+'[1]091104'!H88+'[1]091106'!H88+'[1]091107'!H88+'[1]091108'!H88+'[1]110502'!H88+'[1]180410'!H88+'[1]250404 чл.вн'!H88+'[1]180404'!H88+'[1]250344'!H88+'[1]180109'!H88</f>
        <v>0</v>
      </c>
      <c r="I88" s="197">
        <f>'[1]010116'!I88+'[1]091103'!I88+'[1]091104'!I88+'[1]091106'!I88+'[1]091107'!I88+'[1]091108'!I88+'[1]110502'!I88+'[1]180410'!I88+'[1]250404 чл.вн'!I88+'[1]180404'!I88+'[1]250344'!I88+'[1]180109'!I88</f>
        <v>0</v>
      </c>
      <c r="J88" s="197">
        <f>'[1]010116'!J88+'[1]091103'!J88+'[1]091104'!J88+'[1]091106'!J88+'[1]091107'!J88+'[1]091108'!J88+'[1]110502'!J88+'[1]180410'!J88+'[1]250404 чл.вн'!J88+'[1]180404'!J88+'[1]250344'!J88+'[1]180109'!J88</f>
        <v>0</v>
      </c>
      <c r="K88" s="197">
        <f>'[1]010116'!K88+'[1]091103'!K88+'[1]091104'!K88+'[1]091106'!K88+'[1]091107'!K88+'[1]091108'!K88+'[1]110502'!K88+'[1]180410'!K88+'[1]250404 чл.вн'!K88+'[1]180404'!K88+'[1]250344'!K88+'[1]180109'!K88</f>
        <v>0</v>
      </c>
      <c r="L88" s="197">
        <f>'[1]010116'!L88+'[1]091103'!L88+'[1]091104'!L88+'[1]091106'!L88+'[1]091107'!L88+'[1]091108'!L88+'[1]110502'!L88+'[1]180410'!L88+'[1]250404 чл.вн'!L88+'[1]180404'!L88+'[1]250344'!L88+'[1]180109'!L88</f>
        <v>0</v>
      </c>
      <c r="M88" s="136"/>
      <c r="N88" s="137"/>
      <c r="O88" s="137"/>
      <c r="P88" s="104"/>
      <c r="Q88" s="104"/>
      <c r="R88" s="104"/>
      <c r="S88" s="10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>'[1]010116'!D89+'[1]091103'!D89+'[1]091104'!D89+'[1]091106'!D89+'[1]091107'!D89+'[1]091108'!D89+'[1]110502'!D89+'[1]180410'!D89+'[1]250404 чл.вн'!D89+'[1]180404'!D89+'[1]250344'!D89+'[1]180109'!D89</f>
        <v>0</v>
      </c>
      <c r="E89" s="100">
        <f>'[1]010116'!E89+'[1]091103'!E89+'[1]091104'!E89+'[1]091106'!E89+'[1]091107'!E89+'[1]091108'!E89+'[1]110502'!E89+'[1]180410'!E89+'[1]250404 чл.вн'!E89+'[1]180404'!E89+'[1]250344'!E89+'[1]180109'!E89</f>
        <v>0</v>
      </c>
      <c r="F89" s="100">
        <f>'[1]010116'!F89+'[1]091103'!F89+'[1]091104'!F89+'[1]091106'!F89+'[1]091107'!F89+'[1]091108'!F89+'[1]110502'!F89+'[1]180410'!F89+'[1]250404 чл.вн'!F89+'[1]180404'!F89+'[1]250344'!F89+'[1]180109'!F89</f>
        <v>0</v>
      </c>
      <c r="G89" s="100">
        <f>'[1]010116'!G89+'[1]091103'!G89+'[1]091104'!G89+'[1]091106'!G89+'[1]091107'!G89+'[1]091108'!G89+'[1]110502'!G89+'[1]180410'!G89+'[1]250404 чл.вн'!G89+'[1]180404'!G89+'[1]250344'!G89+'[1]180109'!G89</f>
        <v>0</v>
      </c>
      <c r="H89" s="100">
        <f>'[1]010116'!H89+'[1]091103'!H89+'[1]091104'!H89+'[1]091106'!H89+'[1]091107'!H89+'[1]091108'!H89+'[1]110502'!H89+'[1]180410'!H89+'[1]250404 чл.вн'!H89+'[1]180404'!H89+'[1]250344'!H89+'[1]180109'!H89</f>
        <v>0</v>
      </c>
      <c r="I89" s="100">
        <f>'[1]010116'!I89+'[1]091103'!I89+'[1]091104'!I89+'[1]091106'!I89+'[1]091107'!I89+'[1]091108'!I89+'[1]110502'!I89+'[1]180410'!I89+'[1]250404 чл.вн'!I89+'[1]180404'!I89+'[1]250344'!I89+'[1]180109'!I89</f>
        <v>0</v>
      </c>
      <c r="J89" s="100">
        <f>'[1]010116'!J89+'[1]091103'!J89+'[1]091104'!J89+'[1]091106'!J89+'[1]091107'!J89+'[1]091108'!J89+'[1]110502'!J89+'[1]180410'!J89+'[1]250404 чл.вн'!J89+'[1]180404'!J89+'[1]250344'!J89+'[1]180109'!J89</f>
        <v>0</v>
      </c>
      <c r="K89" s="100">
        <f>'[1]010116'!K89+'[1]091103'!K89+'[1]091104'!K89+'[1]091106'!K89+'[1]091107'!K89+'[1]091108'!K89+'[1]110502'!K89+'[1]180410'!K89+'[1]250404 чл.вн'!K89+'[1]180404'!K89+'[1]250344'!K89+'[1]180109'!K89</f>
        <v>0</v>
      </c>
      <c r="L89" s="100">
        <f>'[1]010116'!L89+'[1]091103'!L89+'[1]091104'!L89+'[1]091106'!L89+'[1]091107'!L89+'[1]091108'!L89+'[1]110502'!L89+'[1]180410'!L89+'[1]250404 чл.вн'!L89+'[1]180404'!L89+'[1]250344'!L89+'[1]180109'!L89</f>
        <v>0</v>
      </c>
      <c r="M89" s="102"/>
      <c r="N89" s="102"/>
      <c r="O89" s="102"/>
      <c r="P89" s="103"/>
      <c r="Q89" s="103"/>
      <c r="R89" s="103"/>
      <c r="S89" s="103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</row>
    <row r="90" spans="1:33" ht="12.75" customHeight="1" hidden="1">
      <c r="A90" s="200"/>
      <c r="B90" s="201"/>
      <c r="C90" s="201"/>
      <c r="D90" s="151"/>
      <c r="E90" s="145"/>
      <c r="F90" s="145"/>
      <c r="G90" s="145"/>
      <c r="H90" s="145"/>
      <c r="I90" s="145"/>
      <c r="J90" s="145"/>
      <c r="K90" s="145"/>
      <c r="L90" s="145"/>
      <c r="M90" s="202"/>
      <c r="N90" s="202"/>
      <c r="O90" s="202"/>
      <c r="P90" s="104"/>
      <c r="Q90" s="104"/>
      <c r="R90" s="104"/>
      <c r="S90" s="10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1:33" s="208" customFormat="1" ht="15.75" customHeight="1" hidden="1">
      <c r="A91" s="152"/>
      <c r="B91" s="152"/>
      <c r="C91" s="152"/>
      <c r="D91" s="152"/>
      <c r="E91" s="203"/>
      <c r="F91" s="203"/>
      <c r="G91" s="152"/>
      <c r="H91" s="203"/>
      <c r="I91" s="152"/>
      <c r="J91" s="203"/>
      <c r="K91" s="204"/>
      <c r="L91" s="205"/>
      <c r="M91" s="206"/>
      <c r="N91" s="153"/>
      <c r="O91" s="204"/>
      <c r="P91" s="153"/>
      <c r="Q91" s="204"/>
      <c r="R91" s="153"/>
      <c r="S91" s="152"/>
      <c r="T91" s="152"/>
      <c r="U91" s="152"/>
      <c r="V91" s="203"/>
      <c r="W91" s="152"/>
      <c r="X91" s="203"/>
      <c r="Y91" s="152"/>
      <c r="Z91" s="203"/>
      <c r="AA91" s="207"/>
      <c r="AB91" s="207"/>
      <c r="AC91" s="207"/>
      <c r="AD91" s="207"/>
      <c r="AE91" s="207"/>
      <c r="AF91" s="207"/>
      <c r="AG91" s="207"/>
    </row>
    <row r="92" spans="1:33" ht="15" customHeight="1" hidden="1">
      <c r="A92" s="209"/>
      <c r="B92" s="210"/>
      <c r="C92" s="210"/>
      <c r="D92" s="100"/>
      <c r="E92" s="100"/>
      <c r="F92" s="100"/>
      <c r="G92" s="100"/>
      <c r="H92" s="100"/>
      <c r="I92" s="100"/>
      <c r="J92" s="100"/>
      <c r="K92" s="100"/>
      <c r="L92" s="100"/>
      <c r="M92" s="157"/>
      <c r="N92" s="157"/>
      <c r="O92" s="157"/>
      <c r="P92" s="157"/>
      <c r="Q92" s="157"/>
      <c r="R92" s="157"/>
      <c r="S92" s="104"/>
      <c r="T92" s="157"/>
      <c r="U92" s="157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  <row r="93" spans="1:33" ht="15.75" customHeight="1" hidden="1">
      <c r="A93" s="211"/>
      <c r="B93" s="212"/>
      <c r="C93" s="212"/>
      <c r="D93" s="197"/>
      <c r="E93" s="197"/>
      <c r="F93" s="197"/>
      <c r="G93" s="197"/>
      <c r="H93" s="197"/>
      <c r="I93" s="197"/>
      <c r="J93" s="197"/>
      <c r="K93" s="197"/>
      <c r="L93" s="197"/>
      <c r="M93" s="136"/>
      <c r="N93" s="137"/>
      <c r="O93" s="137"/>
      <c r="P93" s="104"/>
      <c r="Q93" s="104"/>
      <c r="R93" s="104"/>
      <c r="S93" s="10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</row>
    <row r="94" spans="1:33" s="82" customFormat="1" ht="17.25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145" t="s">
        <v>86</v>
      </c>
      <c r="L94" s="215"/>
      <c r="M94" s="146"/>
      <c r="N94" s="146"/>
      <c r="O94" s="146"/>
      <c r="P94" s="147"/>
      <c r="Q94" s="147"/>
      <c r="R94" s="147"/>
      <c r="S94" s="147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</row>
    <row r="95" spans="1:33" s="84" customFormat="1" ht="15.75" customHeight="1">
      <c r="A95" s="152">
        <v>1</v>
      </c>
      <c r="B95" s="152">
        <v>2</v>
      </c>
      <c r="C95" s="152">
        <v>3</v>
      </c>
      <c r="D95" s="152">
        <v>4</v>
      </c>
      <c r="E95" s="152">
        <v>5</v>
      </c>
      <c r="F95" s="152">
        <v>5</v>
      </c>
      <c r="G95" s="152">
        <v>6</v>
      </c>
      <c r="H95" s="152">
        <v>6</v>
      </c>
      <c r="I95" s="152">
        <v>7</v>
      </c>
      <c r="J95" s="152">
        <v>8</v>
      </c>
      <c r="K95" s="153">
        <v>9</v>
      </c>
      <c r="L95" s="153">
        <v>10</v>
      </c>
      <c r="M95" s="153"/>
      <c r="N95" s="153"/>
      <c r="O95" s="153"/>
      <c r="P95" s="153"/>
      <c r="Q95" s="153"/>
      <c r="R95" s="153"/>
      <c r="S95" s="152"/>
      <c r="T95" s="152"/>
      <c r="U95" s="152"/>
      <c r="V95" s="152">
        <v>5</v>
      </c>
      <c r="W95" s="152">
        <v>6</v>
      </c>
      <c r="X95" s="152">
        <v>7</v>
      </c>
      <c r="Y95" s="152">
        <v>8</v>
      </c>
      <c r="Z95" s="152">
        <v>9</v>
      </c>
      <c r="AA95" s="152"/>
      <c r="AB95" s="152"/>
      <c r="AC95" s="152"/>
      <c r="AD95" s="152"/>
      <c r="AE95" s="152"/>
      <c r="AF95" s="152"/>
      <c r="AG95" s="152"/>
    </row>
    <row r="96" spans="1:12" ht="20.25" customHeight="1">
      <c r="A96" s="190" t="s">
        <v>131</v>
      </c>
      <c r="B96" s="190">
        <v>4200</v>
      </c>
      <c r="C96" s="190">
        <v>620</v>
      </c>
      <c r="D96" s="100">
        <f>'[1]010116'!D96+'[1]091103'!D96+'[1]091104'!D96+'[1]091106'!D96+'[1]091107'!D96+'[1]091108'!D96+'[1]110502'!D96+'[1]180410'!D96+'[1]250404 чл.вн'!D96+'[1]180404'!D96+'[1]250344'!D96+'[1]180109'!D96</f>
        <v>0</v>
      </c>
      <c r="E96" s="100">
        <f>'[1]010116'!E96+'[1]091103'!E96+'[1]091104'!E96+'[1]091106'!E96+'[1]091107'!E96+'[1]091108'!E96+'[1]110502'!E96+'[1]180410'!E96+'[1]250404 чл.вн'!E96+'[1]180404'!E96+'[1]250344'!E96+'[1]180109'!E96</f>
        <v>0</v>
      </c>
      <c r="F96" s="100">
        <f>'[1]010116'!F96+'[1]091103'!F96+'[1]091104'!F96+'[1]091106'!F96+'[1]091107'!F96+'[1]091108'!F96+'[1]110502'!F96+'[1]180410'!F96+'[1]250404 чл.вн'!F96+'[1]180404'!F96+'[1]250344'!F96+'[1]180109'!F96</f>
        <v>0</v>
      </c>
      <c r="G96" s="100">
        <f>'[1]010116'!G96+'[1]091103'!G96+'[1]091104'!G96+'[1]091106'!G96+'[1]091107'!G96+'[1]091108'!G96+'[1]110502'!G96+'[1]180410'!G96+'[1]250404 чл.вн'!G96+'[1]180404'!G96+'[1]250344'!G96+'[1]180109'!G96</f>
        <v>0</v>
      </c>
      <c r="H96" s="100">
        <f>'[1]010116'!H96+'[1]091103'!H96+'[1]091104'!H96+'[1]091106'!H96+'[1]091107'!H96+'[1]091108'!H96+'[1]110502'!H96+'[1]180410'!H96+'[1]250404 чл.вн'!H96+'[1]180404'!H96+'[1]250344'!H96+'[1]180109'!H96</f>
        <v>0</v>
      </c>
      <c r="I96" s="100">
        <f>'[1]010116'!I96+'[1]091103'!I96+'[1]091104'!I96+'[1]091106'!I96+'[1]091107'!I96+'[1]091108'!I96+'[1]110502'!I96+'[1]180410'!I96+'[1]250404 чл.вн'!I96+'[1]180404'!I96+'[1]250344'!I96+'[1]180109'!I96</f>
        <v>0</v>
      </c>
      <c r="J96" s="100">
        <f>'[1]010116'!J96+'[1]091103'!J96+'[1]091104'!J96+'[1]091106'!J96+'[1]091107'!J96+'[1]091108'!J96+'[1]110502'!J96+'[1]180410'!J96+'[1]250404 чл.вн'!J96+'[1]180404'!J96+'[1]250344'!J96+'[1]180109'!J96</f>
        <v>0</v>
      </c>
      <c r="K96" s="100">
        <f>'[1]010116'!K96+'[1]091103'!K96+'[1]091104'!K96+'[1]091106'!K96+'[1]091107'!K96+'[1]091108'!K96+'[1]110502'!K96+'[1]180410'!K96+'[1]250404 чл.вн'!K96+'[1]180404'!K96+'[1]250344'!K96+'[1]180109'!K96</f>
        <v>0</v>
      </c>
      <c r="L96" s="100">
        <f>'[1]010116'!L96+'[1]091103'!L96+'[1]091104'!L96+'[1]091106'!L96+'[1]091107'!L96+'[1]091108'!L96+'[1]110502'!L96+'[1]180410'!L96+'[1]250404 чл.вн'!L96+'[1]180404'!L96+'[1]250344'!L96+'[1]180109'!L96</f>
        <v>0</v>
      </c>
    </row>
    <row r="97" spans="1:19" ht="20.25" customHeight="1">
      <c r="A97" s="194" t="s">
        <v>132</v>
      </c>
      <c r="B97" s="182">
        <v>4210</v>
      </c>
      <c r="C97" s="182">
        <v>630</v>
      </c>
      <c r="D97" s="100">
        <f>'[1]010116'!D97+'[1]091103'!D97+'[1]091104'!D97+'[1]091106'!D97+'[1]091107'!D97+'[1]091108'!D97+'[1]110502'!D97+'[1]180410'!D97+'[1]250404 чл.вн'!D97+'[1]180404'!D97+'[1]250344'!D97+'[1]180109'!D97</f>
        <v>0</v>
      </c>
      <c r="E97" s="100">
        <f>'[1]010116'!E97+'[1]091103'!E97+'[1]091104'!E97+'[1]091106'!E97+'[1]091107'!E97+'[1]091108'!E97+'[1]110502'!E97+'[1]180410'!E97+'[1]250404 чл.вн'!E97+'[1]180404'!E97+'[1]250344'!E97+'[1]180109'!E97</f>
        <v>0</v>
      </c>
      <c r="F97" s="100">
        <f>'[1]010116'!F97+'[1]091103'!F97+'[1]091104'!F97+'[1]091106'!F97+'[1]091107'!F97+'[1]091108'!F97+'[1]110502'!F97+'[1]180410'!F97+'[1]250404 чл.вн'!F97+'[1]180404'!F97+'[1]250344'!F97+'[1]180109'!F97</f>
        <v>0</v>
      </c>
      <c r="G97" s="100">
        <f>'[1]010116'!G97+'[1]091103'!G97+'[1]091104'!G97+'[1]091106'!G97+'[1]091107'!G97+'[1]091108'!G97+'[1]110502'!G97+'[1]180410'!G97+'[1]250404 чл.вн'!G97+'[1]180404'!G97+'[1]250344'!G97+'[1]180109'!G97</f>
        <v>0</v>
      </c>
      <c r="H97" s="100">
        <f>'[1]010116'!H97+'[1]091103'!H97+'[1]091104'!H97+'[1]091106'!H97+'[1]091107'!H97+'[1]091108'!H97+'[1]110502'!H97+'[1]180410'!H97+'[1]250404 чл.вн'!H97+'[1]180404'!H97+'[1]250344'!H97+'[1]180109'!H97</f>
        <v>0</v>
      </c>
      <c r="I97" s="100">
        <f>'[1]010116'!I97+'[1]091103'!I97+'[1]091104'!I97+'[1]091106'!I97+'[1]091107'!I97+'[1]091108'!I97+'[1]110502'!I97+'[1]180410'!I97+'[1]250404 чл.вн'!I97+'[1]180404'!I97+'[1]250344'!I97+'[1]180109'!I97</f>
        <v>0</v>
      </c>
      <c r="J97" s="100">
        <f>'[1]010116'!J97+'[1]091103'!J97+'[1]091104'!J97+'[1]091106'!J97+'[1]091107'!J97+'[1]091108'!J97+'[1]110502'!J97+'[1]180410'!J97+'[1]250404 чл.вн'!J97+'[1]180404'!J97+'[1]250344'!J97+'[1]180109'!J97</f>
        <v>0</v>
      </c>
      <c r="K97" s="100">
        <f>'[1]010116'!K97+'[1]091103'!K97+'[1]091104'!K97+'[1]091106'!K97+'[1]091107'!K97+'[1]091108'!K97+'[1]110502'!K97+'[1]180410'!K97+'[1]250404 чл.вн'!K97+'[1]180404'!K97+'[1]250344'!K97+'[1]180109'!K97</f>
        <v>0</v>
      </c>
      <c r="L97" s="100">
        <f>'[1]010116'!L97+'[1]091103'!L97+'[1]091104'!L97+'[1]091106'!L97+'[1]091107'!L97+'[1]091108'!L97+'[1]110502'!L97+'[1]180410'!L97+'[1]250404 чл.вн'!L97+'[1]180404'!L97+'[1]250344'!L97+'[1]180109'!L97</f>
        <v>0</v>
      </c>
      <c r="M97" s="217"/>
      <c r="N97" s="105"/>
      <c r="S97" s="106"/>
    </row>
    <row r="98" spans="1:19" ht="18" customHeight="1" hidden="1">
      <c r="A98" s="194" t="s">
        <v>133</v>
      </c>
      <c r="B98" s="218">
        <v>4220</v>
      </c>
      <c r="C98" s="219">
        <v>680</v>
      </c>
      <c r="D98" s="100">
        <f>'[1]010116'!D98+'[1]091103'!D98+'[1]091104'!D98+'[1]091106'!D98+'[1]091107'!D98+'[1]091108'!D98+'[1]110502'!D98+'[1]180410'!D98+'[1]250404 чл.вн'!D98+'[1]180404'!D98+'[1]250344'!D98+'[1]180109'!D98</f>
        <v>0</v>
      </c>
      <c r="E98" s="100">
        <f>'[1]010116'!E98+'[1]091103'!E98+'[1]091104'!E98+'[1]091106'!E98+'[1]091107'!E98+'[1]091108'!E98+'[1]110502'!E98+'[1]180410'!E98+'[1]250404 чл.вн'!E98+'[1]180404'!E98+'[1]250344'!E98+'[1]180109'!E98</f>
        <v>0</v>
      </c>
      <c r="F98" s="100">
        <f>'[1]010116'!F98+'[1]091103'!F98+'[1]091104'!F98+'[1]091106'!F98+'[1]091107'!F98+'[1]091108'!F98+'[1]110502'!F98+'[1]180410'!F98+'[1]250404 чл.вн'!F98+'[1]180404'!F98+'[1]250344'!F98+'[1]180109'!F98</f>
        <v>0</v>
      </c>
      <c r="G98" s="100">
        <f>'[1]010116'!G98+'[1]091103'!G98+'[1]091104'!G98+'[1]091106'!G98+'[1]091107'!G98+'[1]091108'!G98+'[1]110502'!G98+'[1]180410'!G98+'[1]250404 чл.вн'!G98+'[1]180404'!G98+'[1]250344'!G98+'[1]180109'!G98</f>
        <v>0</v>
      </c>
      <c r="H98" s="100">
        <f>'[1]010116'!H98+'[1]091103'!H98+'[1]091104'!H98+'[1]091106'!H98+'[1]091107'!H98+'[1]091108'!H98+'[1]110502'!H98+'[1]180410'!H98+'[1]250404 чл.вн'!H98+'[1]180404'!H98+'[1]250344'!H98+'[1]180109'!H98</f>
        <v>0</v>
      </c>
      <c r="I98" s="100">
        <f>'[1]010116'!I98+'[1]091103'!I98+'[1]091104'!I98+'[1]091106'!I98+'[1]091107'!I98+'[1]091108'!I98+'[1]110502'!I98+'[1]180410'!I98+'[1]250404 чл.вн'!I98+'[1]180404'!I98+'[1]250344'!I98+'[1]180109'!I98</f>
        <v>0</v>
      </c>
      <c r="J98" s="100">
        <f>'[1]010116'!J98+'[1]091103'!J98+'[1]091104'!J98+'[1]091106'!J98+'[1]091107'!J98+'[1]091108'!J98+'[1]110502'!J98+'[1]180410'!J98+'[1]250404 чл.вн'!J98+'[1]180404'!J98+'[1]250344'!J98+'[1]180109'!J98</f>
        <v>0</v>
      </c>
      <c r="K98" s="100">
        <f>'[1]010116'!K98+'[1]091103'!K98+'[1]091104'!K98+'[1]091106'!K98+'[1]091107'!K98+'[1]091108'!K98+'[1]110502'!K98+'[1]180410'!K98+'[1]250404 чл.вн'!K98+'[1]180404'!K98+'[1]250344'!K98+'[1]180109'!K98</f>
        <v>0</v>
      </c>
      <c r="L98" s="100">
        <f>'[1]010116'!L98+'[1]091103'!L98+'[1]091104'!L98+'[1]091106'!L98+'[1]091107'!L98+'[1]091108'!L98+'[1]110502'!L98+'[1]180410'!L98+'[1]250404 чл.вн'!L98+'[1]180404'!L98+'[1]250344'!L98+'[1]180109'!L98</f>
        <v>0</v>
      </c>
      <c r="M98" s="217"/>
      <c r="N98" s="105"/>
      <c r="S98" s="106"/>
    </row>
    <row r="99" spans="1:19" ht="25.5" customHeight="1">
      <c r="A99" s="220" t="s">
        <v>76</v>
      </c>
      <c r="B99" s="218">
        <v>5000</v>
      </c>
      <c r="C99" s="219">
        <v>640</v>
      </c>
      <c r="D99" s="221" t="s">
        <v>134</v>
      </c>
      <c r="E99" s="100">
        <f>'[1]010116'!E99+'[1]091103'!E99+'[1]091104'!E99+'[1]091106'!E99+'[1]091107'!E99+'[1]091108'!E99+'[1]110502'!E99+'[1]180410'!E99+'[1]250404 чл.вн'!E99+'[1]180404'!E99+'[1]250344'!E99+'[1]180109'!E99</f>
        <v>8698557.6</v>
      </c>
      <c r="F99" s="221" t="s">
        <v>134</v>
      </c>
      <c r="G99" s="221" t="s">
        <v>134</v>
      </c>
      <c r="H99" s="221" t="s">
        <v>134</v>
      </c>
      <c r="I99" s="221" t="s">
        <v>134</v>
      </c>
      <c r="J99" s="221" t="s">
        <v>134</v>
      </c>
      <c r="K99" s="221" t="s">
        <v>134</v>
      </c>
      <c r="L99" s="221" t="s">
        <v>134</v>
      </c>
      <c r="M99" s="217"/>
      <c r="N99" s="105"/>
      <c r="S99" s="106"/>
    </row>
    <row r="100" spans="1:12" ht="17.25" customHeight="1">
      <c r="A100" s="220" t="s">
        <v>125</v>
      </c>
      <c r="B100" s="218">
        <v>9000</v>
      </c>
      <c r="C100" s="219">
        <v>650</v>
      </c>
      <c r="D100" s="100">
        <f>'[1]010116'!D100+'[1]091103'!D100+'[1]091104'!D100+'[1]091106'!D100+'[1]091107'!D100+'[1]091108'!D100+'[1]110502'!D100+'[1]180410'!D100+'[1]250404 чл.вн'!D100+'[1]180404'!D100+'[1]250344'!D100+'[1]180109'!D100</f>
        <v>0</v>
      </c>
      <c r="E100" s="100">
        <f>'[1]010116'!E100+'[1]091103'!E100+'[1]091104'!E100+'[1]091106'!E100+'[1]091107'!E100+'[1]091108'!E100+'[1]110502'!E100+'[1]180410'!E100+'[1]250404 чл.вн'!E100+'[1]180404'!E100+'[1]250344'!E100+'[1]180109'!E100</f>
        <v>0</v>
      </c>
      <c r="F100" s="100">
        <f>'[1]010116'!F100+'[1]091103'!F100+'[1]091104'!F100+'[1]091106'!F100+'[1]091107'!F100+'[1]091108'!F100+'[1]110502'!F100+'[1]180410'!F100+'[1]250404 чл.вн'!F100+'[1]180404'!F100+'[1]250344'!F100+'[1]180109'!F100</f>
        <v>0</v>
      </c>
      <c r="G100" s="100">
        <f>'[1]010116'!G100+'[1]091103'!G100+'[1]091104'!G100+'[1]091106'!G100+'[1]091107'!G100+'[1]091108'!G100+'[1]110502'!G100+'[1]180410'!G100+'[1]250404 чл.вн'!G100+'[1]180404'!G100+'[1]250344'!G100+'[1]180109'!G100</f>
        <v>0</v>
      </c>
      <c r="H100" s="100">
        <f>'[1]010116'!H100+'[1]091103'!H100+'[1]091104'!H100+'[1]091106'!H100+'[1]091107'!H100+'[1]091108'!H100+'[1]110502'!H100+'[1]180410'!H100+'[1]250404 чл.вн'!H100+'[1]180404'!H100+'[1]250344'!H100+'[1]180109'!H100</f>
        <v>0</v>
      </c>
      <c r="I100" s="100">
        <f>'[1]010116'!I100+'[1]091103'!I100+'[1]091104'!I100+'[1]091106'!I100+'[1]091107'!I100+'[1]091108'!I100+'[1]110502'!I100+'[1]180410'!I100+'[1]250404 чл.вн'!I100+'[1]180404'!I100+'[1]250344'!I100+'[1]180109'!I100</f>
        <v>0</v>
      </c>
      <c r="J100" s="100">
        <f>'[1]010116'!J100+'[1]091103'!J100+'[1]091104'!J100+'[1]091106'!J100+'[1]091107'!J100+'[1]091108'!J100+'[1]110502'!J100+'[1]180410'!J100+'[1]250404 чл.вн'!J100+'[1]180404'!J100+'[1]250344'!J100+'[1]180109'!J100</f>
        <v>0</v>
      </c>
      <c r="K100" s="100">
        <f>'[1]010116'!K100+'[1]091103'!K100+'[1]091104'!K100+'[1]091106'!K100+'[1]091107'!K100+'[1]091108'!K100+'[1]110502'!K100+'[1]180410'!K100+'[1]250404 чл.вн'!K100+'[1]180404'!K100+'[1]250344'!K100+'[1]180109'!K100</f>
        <v>0</v>
      </c>
      <c r="L100" s="100">
        <f>'[1]010116'!L100+'[1]091103'!L100+'[1]091104'!L100+'[1]091106'!L100+'[1]091107'!L100+'[1]091108'!L100+'[1]110502'!L100+'[1]180410'!L100+'[1]250404 чл.вн'!L100+'[1]180404'!L100+'[1]250344'!L100+'[1]180109'!L100</f>
        <v>0</v>
      </c>
    </row>
    <row r="101" spans="1:18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7"/>
      <c r="O101" s="227"/>
      <c r="P101" s="227"/>
      <c r="Q101" s="227"/>
      <c r="R101" s="227"/>
    </row>
    <row r="102" spans="1:18" s="228" customFormat="1" ht="42" customHeight="1" thickBot="1">
      <c r="A102" s="229" t="s">
        <v>136</v>
      </c>
      <c r="B102" s="230"/>
      <c r="C102" s="231"/>
      <c r="D102" s="232"/>
      <c r="E102" s="233"/>
      <c r="F102" s="38"/>
      <c r="G102" s="38"/>
      <c r="H102" s="38"/>
      <c r="I102" s="38"/>
      <c r="J102" s="234" t="s">
        <v>137</v>
      </c>
      <c r="K102" s="234"/>
      <c r="L102" s="235"/>
      <c r="M102" s="236"/>
      <c r="N102" s="227"/>
      <c r="O102" s="227"/>
      <c r="P102" s="227"/>
      <c r="Q102" s="227"/>
      <c r="R102" s="227"/>
    </row>
    <row r="103" spans="1:18" s="228" customFormat="1" ht="18" customHeight="1">
      <c r="A103" s="229"/>
      <c r="B103" s="230"/>
      <c r="C103" s="237" t="s">
        <v>138</v>
      </c>
      <c r="D103" s="237"/>
      <c r="E103" s="233"/>
      <c r="F103" s="38"/>
      <c r="G103" s="38"/>
      <c r="H103" s="38"/>
      <c r="I103" s="38"/>
      <c r="J103" s="238" t="s">
        <v>139</v>
      </c>
      <c r="K103" s="238"/>
      <c r="L103" s="235"/>
      <c r="M103" s="236"/>
      <c r="N103" s="227"/>
      <c r="O103" s="227"/>
      <c r="P103" s="227"/>
      <c r="Q103" s="227"/>
      <c r="R103" s="227"/>
    </row>
    <row r="104" spans="1:18" s="228" customFormat="1" ht="37.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30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254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7" top="0.2" bottom="0.2" header="0.2" footer="0.2"/>
  <pageSetup horizontalDpi="600" verticalDpi="600" orientation="landscape" paperSize="9" scale="70" r:id="rId1"/>
  <rowBreaks count="2" manualBreakCount="2">
    <brk id="43" max="255" man="1"/>
    <brk id="93" max="255" man="1"/>
  </rowBreaks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A1">
      <selection activeCell="A19" sqref="A19"/>
    </sheetView>
  </sheetViews>
  <sheetFormatPr defaultColWidth="9.00390625" defaultRowHeight="17.25" customHeight="1"/>
  <cols>
    <col min="1" max="1" width="75.875" style="40" customWidth="1"/>
    <col min="2" max="2" width="9.375" style="106" customWidth="1"/>
    <col min="3" max="3" width="9.625" style="216" customWidth="1"/>
    <col min="4" max="4" width="18.875" style="216" customWidth="1"/>
    <col min="5" max="5" width="14.25390625" style="216" customWidth="1"/>
    <col min="6" max="6" width="13.875" style="105" hidden="1" customWidth="1"/>
    <col min="7" max="7" width="16.50390625" style="105" hidden="1" customWidth="1"/>
    <col min="8" max="8" width="13.625" style="105" customWidth="1"/>
    <col min="9" max="9" width="15.625" style="105" customWidth="1"/>
    <col min="10" max="10" width="15.00390625" style="105" customWidth="1"/>
    <col min="11" max="11" width="16.25390625" style="216" customWidth="1"/>
    <col min="12" max="12" width="13.625" style="216" customWidth="1"/>
    <col min="13" max="13" width="14.50390625" style="217" customWidth="1"/>
    <col min="14" max="14" width="16.12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1.625" style="106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8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8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8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482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36.75" customHeight="1">
      <c r="A16" s="61" t="s">
        <v>20</v>
      </c>
      <c r="B16" s="61"/>
      <c r="C16" s="61"/>
      <c r="D16" s="35" t="s">
        <v>152</v>
      </c>
      <c r="E16" s="35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5.25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0" t="s">
        <v>40</v>
      </c>
      <c r="M19" s="78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6.5" customHeight="1" thickBot="1">
      <c r="A20" s="83">
        <v>1</v>
      </c>
      <c r="B20" s="84">
        <v>2</v>
      </c>
      <c r="C20" s="85">
        <v>3</v>
      </c>
      <c r="D20" s="84">
        <v>4</v>
      </c>
      <c r="E20" s="265">
        <v>5</v>
      </c>
      <c r="F20" s="265">
        <v>5</v>
      </c>
      <c r="G20" s="84">
        <v>6</v>
      </c>
      <c r="H20" s="265">
        <v>6</v>
      </c>
      <c r="I20" s="84">
        <v>7</v>
      </c>
      <c r="J20" s="265">
        <v>8</v>
      </c>
      <c r="K20" s="266">
        <v>9</v>
      </c>
      <c r="L20" s="267">
        <v>10</v>
      </c>
      <c r="M20" s="268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59" ht="15" customHeight="1" thickBot="1">
      <c r="A21" s="88" t="s">
        <v>52</v>
      </c>
      <c r="B21" s="89"/>
      <c r="C21" s="90" t="s">
        <v>53</v>
      </c>
      <c r="D21" s="100">
        <f>M21</f>
        <v>149000</v>
      </c>
      <c r="E21" s="270">
        <f>N21</f>
        <v>149000</v>
      </c>
      <c r="F21" s="270">
        <f aca="true" t="shared" si="0" ref="F21:L36">O21</f>
        <v>0</v>
      </c>
      <c r="G21" s="270">
        <f t="shared" si="0"/>
        <v>-139480.89</v>
      </c>
      <c r="H21" s="270">
        <f t="shared" si="0"/>
        <v>0</v>
      </c>
      <c r="I21" s="270">
        <f t="shared" si="0"/>
        <v>139480.89</v>
      </c>
      <c r="J21" s="270">
        <f t="shared" si="0"/>
        <v>139480.89</v>
      </c>
      <c r="K21" s="270">
        <f t="shared" si="0"/>
        <v>69490</v>
      </c>
      <c r="L21" s="270">
        <f t="shared" si="0"/>
        <v>0</v>
      </c>
      <c r="M21" s="430">
        <f>M22+M62+M85+M100+M96</f>
        <v>149000</v>
      </c>
      <c r="N21" s="430">
        <f>N25+N28+N31+N32+N37+N99+N49+N60</f>
        <v>149000</v>
      </c>
      <c r="O21" s="430">
        <f aca="true" t="shared" si="1" ref="O21:U21">O22+O62+O85+O100+O96</f>
        <v>0</v>
      </c>
      <c r="P21" s="430">
        <f t="shared" si="1"/>
        <v>-139480.89</v>
      </c>
      <c r="Q21" s="430">
        <f t="shared" si="1"/>
        <v>0</v>
      </c>
      <c r="R21" s="430">
        <f t="shared" si="1"/>
        <v>139480.89</v>
      </c>
      <c r="S21" s="430">
        <f t="shared" si="1"/>
        <v>139480.89</v>
      </c>
      <c r="T21" s="430">
        <f t="shared" si="1"/>
        <v>69490</v>
      </c>
      <c r="U21" s="430">
        <f t="shared" si="1"/>
        <v>0</v>
      </c>
      <c r="V21" s="103" t="e">
        <f>#REF!+V43</f>
        <v>#REF!</v>
      </c>
      <c r="W21" s="103" t="e">
        <f>#REF!+W43</f>
        <v>#REF!</v>
      </c>
      <c r="X21" s="103" t="e">
        <f>#REF!+X43</f>
        <v>#REF!</v>
      </c>
      <c r="Y21" s="103" t="e">
        <f>#REF!+Y43</f>
        <v>#REF!</v>
      </c>
      <c r="Z21" s="103" t="e">
        <f>#REF!+Z43</f>
        <v>#REF!</v>
      </c>
      <c r="AA21" s="104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6.5" customHeight="1">
      <c r="A22" s="97" t="s">
        <v>54</v>
      </c>
      <c r="B22" s="98">
        <v>2000</v>
      </c>
      <c r="C22" s="99" t="s">
        <v>55</v>
      </c>
      <c r="D22" s="100">
        <f aca="true" t="shared" si="2" ref="D22:E37">M22</f>
        <v>149000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139480.89</v>
      </c>
      <c r="J22" s="270">
        <f t="shared" si="0"/>
        <v>139480.89</v>
      </c>
      <c r="K22" s="270">
        <f t="shared" si="0"/>
        <v>69490</v>
      </c>
      <c r="L22" s="270">
        <f t="shared" si="0"/>
        <v>0</v>
      </c>
      <c r="M22" s="431">
        <f>M23+M29+M50+M53+M57+M61</f>
        <v>149000</v>
      </c>
      <c r="N22" s="431"/>
      <c r="O22" s="431">
        <f aca="true" t="shared" si="4" ref="O22:U22">O23+O29+O50+O53+O57+O61</f>
        <v>0</v>
      </c>
      <c r="P22" s="431">
        <f t="shared" si="4"/>
        <v>-139480.89</v>
      </c>
      <c r="Q22" s="431">
        <f t="shared" si="4"/>
        <v>0</v>
      </c>
      <c r="R22" s="431">
        <f t="shared" si="4"/>
        <v>139480.89</v>
      </c>
      <c r="S22" s="431">
        <f t="shared" si="4"/>
        <v>139480.89</v>
      </c>
      <c r="T22" s="431">
        <f t="shared" si="4"/>
        <v>69490</v>
      </c>
      <c r="U22" s="431">
        <f t="shared" si="4"/>
        <v>0</v>
      </c>
      <c r="V22" s="103">
        <f>SUM(V23:V24)</f>
        <v>0</v>
      </c>
      <c r="W22" s="103">
        <f>SUM(W23:W24)</f>
        <v>0</v>
      </c>
      <c r="X22" s="103">
        <f>SUM(X23:X24)</f>
        <v>0</v>
      </c>
      <c r="Y22" s="103">
        <f>SUM(Y23:Y24)</f>
        <v>0</v>
      </c>
      <c r="Z22" s="103">
        <f>SUM(Z23:Z24)</f>
        <v>0</v>
      </c>
      <c r="AA22" s="104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0">
        <f t="shared" si="0"/>
        <v>0</v>
      </c>
      <c r="M23" s="431">
        <f aca="true" t="shared" si="5" ref="M23:V23">M25+M28</f>
        <v>0</v>
      </c>
      <c r="N23" s="431"/>
      <c r="O23" s="431">
        <f t="shared" si="5"/>
        <v>0</v>
      </c>
      <c r="P23" s="431">
        <f t="shared" si="5"/>
        <v>0</v>
      </c>
      <c r="Q23" s="431">
        <f t="shared" si="5"/>
        <v>0</v>
      </c>
      <c r="R23" s="431">
        <f t="shared" si="5"/>
        <v>0</v>
      </c>
      <c r="S23" s="431">
        <f t="shared" si="5"/>
        <v>0</v>
      </c>
      <c r="T23" s="431">
        <f t="shared" si="5"/>
        <v>0</v>
      </c>
      <c r="U23" s="431">
        <f t="shared" si="5"/>
        <v>0</v>
      </c>
      <c r="V23" s="431">
        <f t="shared" si="5"/>
        <v>0</v>
      </c>
      <c r="W23" s="139"/>
      <c r="X23" s="139"/>
      <c r="Y23" s="139"/>
      <c r="Z23" s="432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0">
        <f t="shared" si="0"/>
        <v>0</v>
      </c>
      <c r="M24" s="433">
        <f aca="true" t="shared" si="6" ref="M24:R24">M26+M27</f>
        <v>0</v>
      </c>
      <c r="N24" s="434">
        <f t="shared" si="6"/>
        <v>0</v>
      </c>
      <c r="O24" s="435">
        <f t="shared" si="6"/>
        <v>0</v>
      </c>
      <c r="P24" s="436">
        <f t="shared" si="6"/>
        <v>0</v>
      </c>
      <c r="Q24" s="435">
        <f t="shared" si="6"/>
        <v>0</v>
      </c>
      <c r="R24" s="435">
        <f t="shared" si="6"/>
        <v>0</v>
      </c>
      <c r="S24" s="139"/>
      <c r="T24" s="139"/>
      <c r="U24" s="139"/>
      <c r="V24" s="139"/>
      <c r="W24" s="139"/>
      <c r="X24" s="139"/>
      <c r="Y24" s="139"/>
      <c r="Z24" s="432"/>
      <c r="AA24" s="108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0">
        <f t="shared" si="0"/>
        <v>0</v>
      </c>
      <c r="M25" s="433">
        <f>M26+M27</f>
        <v>0</v>
      </c>
      <c r="N25" s="433"/>
      <c r="O25" s="433">
        <f aca="true" t="shared" si="7" ref="O25:U25">O26+O27</f>
        <v>0</v>
      </c>
      <c r="P25" s="433">
        <f t="shared" si="7"/>
        <v>0</v>
      </c>
      <c r="Q25" s="433">
        <f t="shared" si="7"/>
        <v>0</v>
      </c>
      <c r="R25" s="433">
        <f t="shared" si="7"/>
        <v>0</v>
      </c>
      <c r="S25" s="433">
        <f t="shared" si="7"/>
        <v>0</v>
      </c>
      <c r="T25" s="433">
        <f t="shared" si="7"/>
        <v>0</v>
      </c>
      <c r="U25" s="433">
        <f t="shared" si="7"/>
        <v>0</v>
      </c>
      <c r="V25" s="139"/>
      <c r="W25" s="139"/>
      <c r="X25" s="139"/>
      <c r="Y25" s="139"/>
      <c r="Z25" s="432"/>
      <c r="AA25" s="108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7.2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0">
        <f t="shared" si="0"/>
        <v>0</v>
      </c>
      <c r="M26" s="433"/>
      <c r="N26" s="434"/>
      <c r="O26" s="435"/>
      <c r="P26" s="437">
        <f>N26+O26-R26</f>
        <v>0</v>
      </c>
      <c r="Q26" s="435"/>
      <c r="R26" s="435"/>
      <c r="S26" s="139">
        <f>Q26+R26-U26</f>
        <v>0</v>
      </c>
      <c r="T26" s="139"/>
      <c r="U26" s="139"/>
      <c r="V26" s="139"/>
      <c r="W26" s="139"/>
      <c r="X26" s="139"/>
      <c r="Y26" s="103"/>
      <c r="Z26" s="432"/>
      <c r="AA26" s="104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7.2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0">
        <f t="shared" si="0"/>
        <v>0</v>
      </c>
      <c r="M27" s="433"/>
      <c r="N27" s="434"/>
      <c r="O27" s="435"/>
      <c r="P27" s="437">
        <f>N27+O27-R27</f>
        <v>0</v>
      </c>
      <c r="Q27" s="435"/>
      <c r="R27" s="435"/>
      <c r="S27" s="139">
        <f>Q27+R27-U27</f>
        <v>0</v>
      </c>
      <c r="T27" s="139"/>
      <c r="U27" s="139"/>
      <c r="V27" s="139">
        <f>SUM(V28:V34)</f>
        <v>0</v>
      </c>
      <c r="W27" s="139">
        <f>SUM(W28:W34)</f>
        <v>0</v>
      </c>
      <c r="X27" s="139">
        <f>SUM(X28:X34)</f>
        <v>0</v>
      </c>
      <c r="Y27" s="139">
        <f>SUM(Y28:Y34)</f>
        <v>0</v>
      </c>
      <c r="Z27" s="432">
        <f>SUM(Z28:Z34)</f>
        <v>0</v>
      </c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7.2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0">
        <f t="shared" si="0"/>
        <v>0</v>
      </c>
      <c r="M28" s="433"/>
      <c r="N28" s="434"/>
      <c r="O28" s="435"/>
      <c r="P28" s="438">
        <f>N28+O28-R28</f>
        <v>0</v>
      </c>
      <c r="Q28" s="435"/>
      <c r="R28" s="435"/>
      <c r="S28" s="139">
        <f>Q28+R28-U28</f>
        <v>0</v>
      </c>
      <c r="T28" s="139"/>
      <c r="U28" s="139"/>
      <c r="V28" s="139"/>
      <c r="W28" s="139"/>
      <c r="X28" s="139"/>
      <c r="Y28" s="103"/>
      <c r="Z28" s="432"/>
      <c r="AA28" s="104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5.75" customHeight="1">
      <c r="A29" s="118" t="s">
        <v>68</v>
      </c>
      <c r="B29" s="119">
        <v>2200</v>
      </c>
      <c r="C29" s="99" t="s">
        <v>69</v>
      </c>
      <c r="D29" s="100">
        <f t="shared" si="2"/>
        <v>149000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139480.89</v>
      </c>
      <c r="J29" s="270">
        <f t="shared" si="0"/>
        <v>139480.89</v>
      </c>
      <c r="K29" s="270">
        <f t="shared" si="0"/>
        <v>69490</v>
      </c>
      <c r="L29" s="270">
        <f t="shared" si="0"/>
        <v>0</v>
      </c>
      <c r="M29" s="439">
        <f aca="true" t="shared" si="8" ref="M29:AA29">M30+M31+M32+M33+M35+M36+M37+M47</f>
        <v>149000</v>
      </c>
      <c r="N29" s="439"/>
      <c r="O29" s="439">
        <f t="shared" si="8"/>
        <v>0</v>
      </c>
      <c r="P29" s="439">
        <f t="shared" si="8"/>
        <v>-139480.89</v>
      </c>
      <c r="Q29" s="439">
        <f t="shared" si="8"/>
        <v>0</v>
      </c>
      <c r="R29" s="439">
        <f t="shared" si="8"/>
        <v>139480.89</v>
      </c>
      <c r="S29" s="439">
        <f t="shared" si="8"/>
        <v>139480.89</v>
      </c>
      <c r="T29" s="439">
        <f t="shared" si="8"/>
        <v>69490</v>
      </c>
      <c r="U29" s="439">
        <f t="shared" si="8"/>
        <v>0</v>
      </c>
      <c r="V29" s="439">
        <f t="shared" si="8"/>
        <v>0</v>
      </c>
      <c r="W29" s="439">
        <f t="shared" si="8"/>
        <v>0</v>
      </c>
      <c r="X29" s="439">
        <f t="shared" si="8"/>
        <v>0</v>
      </c>
      <c r="Y29" s="439">
        <f t="shared" si="8"/>
        <v>0</v>
      </c>
      <c r="Z29" s="439">
        <f t="shared" si="8"/>
        <v>0</v>
      </c>
      <c r="AA29" s="439">
        <f t="shared" si="8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5" customHeight="1">
      <c r="A30" s="118" t="s">
        <v>70</v>
      </c>
      <c r="B30" s="120">
        <v>2210</v>
      </c>
      <c r="C30" s="113" t="s">
        <v>71</v>
      </c>
      <c r="D30" s="100">
        <f t="shared" si="2"/>
        <v>57000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 t="shared" si="0"/>
        <v>0</v>
      </c>
      <c r="I30" s="270">
        <f t="shared" si="0"/>
        <v>57000</v>
      </c>
      <c r="J30" s="270">
        <f t="shared" si="0"/>
        <v>57000</v>
      </c>
      <c r="K30" s="270">
        <f t="shared" si="0"/>
        <v>37000</v>
      </c>
      <c r="L30" s="270">
        <f t="shared" si="0"/>
        <v>0</v>
      </c>
      <c r="M30" s="410">
        <v>57000</v>
      </c>
      <c r="N30" s="440"/>
      <c r="O30" s="441"/>
      <c r="P30" s="437">
        <f aca="true" t="shared" si="9" ref="P30:P36">N30+O30-R30</f>
        <v>-57000</v>
      </c>
      <c r="Q30" s="441"/>
      <c r="R30" s="441">
        <v>57000</v>
      </c>
      <c r="S30" s="139">
        <f>Q30+R30-U30</f>
        <v>57000</v>
      </c>
      <c r="T30" s="139">
        <v>37000</v>
      </c>
      <c r="U30" s="139"/>
      <c r="V30" s="139"/>
      <c r="W30" s="139"/>
      <c r="X30" s="139"/>
      <c r="Y30" s="103"/>
      <c r="Z30" s="432"/>
      <c r="AA30" s="104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7.25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0">
        <f t="shared" si="0"/>
        <v>0</v>
      </c>
      <c r="M31" s="410"/>
      <c r="N31" s="440"/>
      <c r="O31" s="441"/>
      <c r="P31" s="437">
        <f t="shared" si="9"/>
        <v>0</v>
      </c>
      <c r="Q31" s="441"/>
      <c r="R31" s="441"/>
      <c r="S31" s="139">
        <f aca="true" t="shared" si="10" ref="S31:S36">Q31+R31-U31</f>
        <v>0</v>
      </c>
      <c r="T31" s="139"/>
      <c r="U31" s="139"/>
      <c r="V31" s="139"/>
      <c r="W31" s="139"/>
      <c r="X31" s="139"/>
      <c r="Y31" s="103"/>
      <c r="Z31" s="432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7.25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0">
        <f t="shared" si="0"/>
        <v>0</v>
      </c>
      <c r="M32" s="410"/>
      <c r="N32" s="440"/>
      <c r="O32" s="441"/>
      <c r="P32" s="437">
        <f t="shared" si="9"/>
        <v>0</v>
      </c>
      <c r="Q32" s="441"/>
      <c r="R32" s="441"/>
      <c r="S32" s="139">
        <f t="shared" si="10"/>
        <v>0</v>
      </c>
      <c r="T32" s="139"/>
      <c r="U32" s="139"/>
      <c r="V32" s="139"/>
      <c r="W32" s="139"/>
      <c r="X32" s="139"/>
      <c r="Y32" s="103"/>
      <c r="Z32" s="432"/>
      <c r="AA32" s="104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2"/>
        <v>92000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82480.89</v>
      </c>
      <c r="J33" s="270">
        <f t="shared" si="0"/>
        <v>82480.89</v>
      </c>
      <c r="K33" s="270">
        <f t="shared" si="0"/>
        <v>32490</v>
      </c>
      <c r="L33" s="270">
        <f t="shared" si="0"/>
        <v>0</v>
      </c>
      <c r="M33" s="410">
        <v>92000</v>
      </c>
      <c r="N33" s="440"/>
      <c r="O33" s="441"/>
      <c r="P33" s="437">
        <f t="shared" si="9"/>
        <v>-82480.89</v>
      </c>
      <c r="Q33" s="441"/>
      <c r="R33" s="441">
        <v>82480.89</v>
      </c>
      <c r="S33" s="139">
        <f t="shared" si="10"/>
        <v>82480.89</v>
      </c>
      <c r="T33" s="442">
        <v>32490</v>
      </c>
      <c r="U33" s="442"/>
      <c r="V33" s="442"/>
      <c r="W33" s="442"/>
      <c r="X33" s="442"/>
      <c r="Y33" s="443"/>
      <c r="Z33" s="444"/>
      <c r="AA33" s="124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2"/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0">
        <f t="shared" si="0"/>
        <v>0</v>
      </c>
      <c r="M34" s="410"/>
      <c r="N34" s="440"/>
      <c r="O34" s="441"/>
      <c r="P34" s="437">
        <f t="shared" si="9"/>
        <v>0</v>
      </c>
      <c r="Q34" s="441"/>
      <c r="R34" s="441"/>
      <c r="S34" s="139">
        <f t="shared" si="10"/>
        <v>0</v>
      </c>
      <c r="T34" s="139"/>
      <c r="U34" s="139"/>
      <c r="V34" s="139"/>
      <c r="W34" s="139"/>
      <c r="X34" s="139"/>
      <c r="Y34" s="103"/>
      <c r="Z34" s="432"/>
      <c r="AA34" s="104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7.25" customHeight="1">
      <c r="A35" s="127" t="s">
        <v>77</v>
      </c>
      <c r="B35" s="128">
        <v>2250</v>
      </c>
      <c r="C35" s="129">
        <v>130</v>
      </c>
      <c r="D35" s="100">
        <f t="shared" si="2"/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0">
        <f t="shared" si="0"/>
        <v>0</v>
      </c>
      <c r="M35" s="410"/>
      <c r="N35" s="440"/>
      <c r="O35" s="441"/>
      <c r="P35" s="437">
        <f t="shared" si="9"/>
        <v>0</v>
      </c>
      <c r="Q35" s="441"/>
      <c r="R35" s="441"/>
      <c r="S35" s="139">
        <f t="shared" si="10"/>
        <v>0</v>
      </c>
      <c r="T35" s="139"/>
      <c r="U35" s="139"/>
      <c r="V35" s="139"/>
      <c r="W35" s="139"/>
      <c r="X35" s="139"/>
      <c r="Y35" s="103"/>
      <c r="Z35" s="432"/>
      <c r="AA35" s="104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7.25" customHeight="1">
      <c r="A36" s="131" t="s">
        <v>78</v>
      </c>
      <c r="B36" s="128">
        <v>2260</v>
      </c>
      <c r="C36" s="129">
        <v>140</v>
      </c>
      <c r="D36" s="100">
        <f t="shared" si="2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0">
        <f t="shared" si="0"/>
        <v>0</v>
      </c>
      <c r="M36" s="410"/>
      <c r="N36" s="440"/>
      <c r="O36" s="441"/>
      <c r="P36" s="437">
        <f t="shared" si="9"/>
        <v>0</v>
      </c>
      <c r="Q36" s="441"/>
      <c r="R36" s="441"/>
      <c r="S36" s="139">
        <f t="shared" si="10"/>
        <v>0</v>
      </c>
      <c r="T36" s="139"/>
      <c r="U36" s="139"/>
      <c r="V36" s="139"/>
      <c r="W36" s="139"/>
      <c r="X36" s="139"/>
      <c r="Y36" s="103"/>
      <c r="Z36" s="432"/>
      <c r="AA36" s="104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7.25" customHeight="1">
      <c r="A37" s="127" t="s">
        <v>79</v>
      </c>
      <c r="B37" s="132">
        <v>2270</v>
      </c>
      <c r="C37" s="133">
        <v>150</v>
      </c>
      <c r="D37" s="100">
        <f t="shared" si="2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0">
        <f t="shared" si="11"/>
        <v>0</v>
      </c>
      <c r="M37" s="410">
        <f aca="true" t="shared" si="12" ref="M37:U37">SUM(M38:M43)</f>
        <v>0</v>
      </c>
      <c r="N37" s="445">
        <f t="shared" si="12"/>
        <v>0</v>
      </c>
      <c r="O37" s="441">
        <f t="shared" si="12"/>
        <v>0</v>
      </c>
      <c r="P37" s="446">
        <f t="shared" si="12"/>
        <v>0</v>
      </c>
      <c r="Q37" s="441">
        <f t="shared" si="12"/>
        <v>0</v>
      </c>
      <c r="R37" s="441">
        <f t="shared" si="12"/>
        <v>0</v>
      </c>
      <c r="S37" s="441">
        <f t="shared" si="12"/>
        <v>0</v>
      </c>
      <c r="T37" s="441">
        <f t="shared" si="12"/>
        <v>0</v>
      </c>
      <c r="U37" s="441">
        <f t="shared" si="12"/>
        <v>0</v>
      </c>
      <c r="V37" s="139"/>
      <c r="W37" s="139"/>
      <c r="X37" s="139"/>
      <c r="Y37" s="103"/>
      <c r="Z37" s="432"/>
      <c r="AA37" s="104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7.25" customHeight="1">
      <c r="A38" s="121" t="s">
        <v>80</v>
      </c>
      <c r="B38" s="120">
        <v>2271</v>
      </c>
      <c r="C38" s="123">
        <v>160</v>
      </c>
      <c r="D38" s="100">
        <f aca="true" t="shared" si="13" ref="D38:E74">M38</f>
        <v>0</v>
      </c>
      <c r="E38" s="270">
        <f t="shared" si="13"/>
        <v>0</v>
      </c>
      <c r="F38" s="100">
        <f t="shared" si="3"/>
        <v>0</v>
      </c>
      <c r="G38" s="100">
        <f t="shared" si="3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0">
        <f t="shared" si="11"/>
        <v>0</v>
      </c>
      <c r="M38" s="410"/>
      <c r="N38" s="440"/>
      <c r="O38" s="441"/>
      <c r="P38" s="437">
        <f aca="true" t="shared" si="14" ref="P38:P43">N38+O38-R38</f>
        <v>0</v>
      </c>
      <c r="Q38" s="441"/>
      <c r="R38" s="441"/>
      <c r="S38" s="139">
        <f aca="true" t="shared" si="15" ref="S38:S43">Q38+R38-U38</f>
        <v>0</v>
      </c>
      <c r="T38" s="139"/>
      <c r="U38" s="139"/>
      <c r="V38" s="139"/>
      <c r="W38" s="139"/>
      <c r="X38" s="139"/>
      <c r="Y38" s="103"/>
      <c r="Z38" s="432"/>
      <c r="AA38" s="104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7.25" customHeight="1">
      <c r="A39" s="121" t="s">
        <v>81</v>
      </c>
      <c r="B39" s="120">
        <v>2272</v>
      </c>
      <c r="C39" s="123">
        <v>170</v>
      </c>
      <c r="D39" s="100">
        <f t="shared" si="13"/>
        <v>0</v>
      </c>
      <c r="E39" s="270">
        <f t="shared" si="13"/>
        <v>0</v>
      </c>
      <c r="F39" s="100">
        <f t="shared" si="3"/>
        <v>0</v>
      </c>
      <c r="G39" s="100">
        <f t="shared" si="3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0">
        <f t="shared" si="11"/>
        <v>0</v>
      </c>
      <c r="M39" s="410"/>
      <c r="N39" s="440"/>
      <c r="O39" s="441"/>
      <c r="P39" s="437">
        <f t="shared" si="14"/>
        <v>0</v>
      </c>
      <c r="Q39" s="441"/>
      <c r="R39" s="441"/>
      <c r="S39" s="139">
        <f t="shared" si="15"/>
        <v>0</v>
      </c>
      <c r="T39" s="139"/>
      <c r="U39" s="139"/>
      <c r="V39" s="139"/>
      <c r="W39" s="139"/>
      <c r="X39" s="139"/>
      <c r="Y39" s="103"/>
      <c r="Z39" s="432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7.25" customHeight="1">
      <c r="A40" s="121" t="s">
        <v>82</v>
      </c>
      <c r="B40" s="120">
        <v>2273</v>
      </c>
      <c r="C40" s="123">
        <v>180</v>
      </c>
      <c r="D40" s="100">
        <f t="shared" si="13"/>
        <v>0</v>
      </c>
      <c r="E40" s="270">
        <f t="shared" si="13"/>
        <v>0</v>
      </c>
      <c r="F40" s="100">
        <f t="shared" si="3"/>
        <v>0</v>
      </c>
      <c r="G40" s="100">
        <f t="shared" si="3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0">
        <f t="shared" si="11"/>
        <v>0</v>
      </c>
      <c r="M40" s="410"/>
      <c r="N40" s="440"/>
      <c r="O40" s="441"/>
      <c r="P40" s="437">
        <f t="shared" si="14"/>
        <v>0</v>
      </c>
      <c r="Q40" s="441"/>
      <c r="R40" s="441"/>
      <c r="S40" s="139">
        <f t="shared" si="15"/>
        <v>0</v>
      </c>
      <c r="T40" s="103"/>
      <c r="U40" s="103"/>
      <c r="V40" s="103">
        <f>V41+V42</f>
        <v>0</v>
      </c>
      <c r="W40" s="103">
        <f>W41+W42</f>
        <v>0</v>
      </c>
      <c r="X40" s="103">
        <f>X41+X42</f>
        <v>0</v>
      </c>
      <c r="Y40" s="103">
        <f>Y41+Y42</f>
        <v>0</v>
      </c>
      <c r="Z40" s="103">
        <f>Z41+Z42</f>
        <v>0</v>
      </c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7.25" customHeight="1">
      <c r="A41" s="121" t="s">
        <v>83</v>
      </c>
      <c r="B41" s="120">
        <v>2274</v>
      </c>
      <c r="C41" s="122">
        <v>190</v>
      </c>
      <c r="D41" s="100">
        <f t="shared" si="13"/>
        <v>0</v>
      </c>
      <c r="E41" s="270">
        <f t="shared" si="13"/>
        <v>0</v>
      </c>
      <c r="F41" s="100">
        <f t="shared" si="3"/>
        <v>0</v>
      </c>
      <c r="G41" s="100">
        <f t="shared" si="3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0">
        <f t="shared" si="11"/>
        <v>0</v>
      </c>
      <c r="M41" s="410"/>
      <c r="N41" s="440"/>
      <c r="O41" s="441"/>
      <c r="P41" s="437">
        <f t="shared" si="14"/>
        <v>0</v>
      </c>
      <c r="Q41" s="441"/>
      <c r="R41" s="441"/>
      <c r="S41" s="139">
        <f t="shared" si="15"/>
        <v>0</v>
      </c>
      <c r="T41" s="139"/>
      <c r="U41" s="139"/>
      <c r="V41" s="139"/>
      <c r="W41" s="139"/>
      <c r="X41" s="139"/>
      <c r="Y41" s="103"/>
      <c r="Z41" s="432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7.25" customHeight="1">
      <c r="A42" s="134" t="s">
        <v>84</v>
      </c>
      <c r="B42" s="120">
        <v>2275</v>
      </c>
      <c r="C42" s="135">
        <v>200</v>
      </c>
      <c r="D42" s="197">
        <f t="shared" si="13"/>
        <v>0</v>
      </c>
      <c r="E42" s="296">
        <f t="shared" si="13"/>
        <v>0</v>
      </c>
      <c r="F42" s="197">
        <f t="shared" si="3"/>
        <v>0</v>
      </c>
      <c r="G42" s="197">
        <f t="shared" si="3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6">
        <f t="shared" si="11"/>
        <v>0</v>
      </c>
      <c r="M42" s="447"/>
      <c r="N42" s="448"/>
      <c r="O42" s="449"/>
      <c r="P42" s="450">
        <f t="shared" si="14"/>
        <v>0</v>
      </c>
      <c r="Q42" s="449"/>
      <c r="R42" s="449"/>
      <c r="S42" s="451">
        <f t="shared" si="15"/>
        <v>0</v>
      </c>
      <c r="T42" s="451"/>
      <c r="U42" s="451"/>
      <c r="V42" s="451"/>
      <c r="W42" s="451"/>
      <c r="X42" s="451"/>
      <c r="Y42" s="138"/>
      <c r="Z42" s="452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7.25" customHeight="1">
      <c r="A43" s="134" t="s">
        <v>85</v>
      </c>
      <c r="B43" s="120">
        <v>2276</v>
      </c>
      <c r="C43" s="122">
        <v>210</v>
      </c>
      <c r="D43" s="100">
        <f t="shared" si="13"/>
        <v>0</v>
      </c>
      <c r="E43" s="270">
        <f t="shared" si="13"/>
        <v>0</v>
      </c>
      <c r="F43" s="277" t="e">
        <f t="shared" si="3"/>
        <v>#REF!</v>
      </c>
      <c r="G43" s="100" t="e">
        <f t="shared" si="3"/>
        <v>#REF!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0">
        <f t="shared" si="11"/>
        <v>0</v>
      </c>
      <c r="M43" s="441"/>
      <c r="N43" s="440"/>
      <c r="O43" s="441"/>
      <c r="P43" s="437">
        <f t="shared" si="14"/>
        <v>0</v>
      </c>
      <c r="Q43" s="441"/>
      <c r="R43" s="441"/>
      <c r="S43" s="139">
        <f t="shared" si="15"/>
        <v>0</v>
      </c>
      <c r="T43" s="139"/>
      <c r="U43" s="139"/>
      <c r="V43" s="139" t="e">
        <f>V48+V47</f>
        <v>#REF!</v>
      </c>
      <c r="W43" s="139" t="e">
        <f>W48+W47</f>
        <v>#REF!</v>
      </c>
      <c r="X43" s="139" t="e">
        <f>X48+X47</f>
        <v>#REF!</v>
      </c>
      <c r="Y43" s="139" t="e">
        <f>Y48+Y47</f>
        <v>#REF!</v>
      </c>
      <c r="Z43" s="139" t="e">
        <f>Z48+Z47</f>
        <v>#REF!</v>
      </c>
      <c r="AA43" s="139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7.25" customHeight="1">
      <c r="A44" s="142"/>
      <c r="B44" s="143"/>
      <c r="C44" s="144"/>
      <c r="D44" s="145"/>
      <c r="E44" s="483"/>
      <c r="F44" s="484"/>
      <c r="G44" s="145"/>
      <c r="H44" s="483"/>
      <c r="I44" s="483"/>
      <c r="J44" s="483"/>
      <c r="K44" s="483"/>
      <c r="L44" s="483"/>
      <c r="M44" s="453"/>
      <c r="N44" s="454"/>
      <c r="O44" s="453"/>
      <c r="P44" s="455"/>
      <c r="Q44" s="453"/>
      <c r="R44" s="453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483"/>
      <c r="F45" s="484"/>
      <c r="G45" s="145"/>
      <c r="H45" s="483"/>
      <c r="I45" s="483"/>
      <c r="J45" s="483"/>
      <c r="K45" s="483" t="s">
        <v>86</v>
      </c>
      <c r="L45" s="483"/>
      <c r="M45" s="453"/>
      <c r="N45" s="454"/>
      <c r="O45" s="453"/>
      <c r="P45" s="455"/>
      <c r="Q45" s="453"/>
      <c r="R45" s="453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485">
        <v>4</v>
      </c>
      <c r="E46" s="485">
        <v>5</v>
      </c>
      <c r="F46" s="485">
        <v>5</v>
      </c>
      <c r="G46" s="485">
        <v>6</v>
      </c>
      <c r="H46" s="485">
        <v>6</v>
      </c>
      <c r="I46" s="485">
        <v>7</v>
      </c>
      <c r="J46" s="485">
        <v>8</v>
      </c>
      <c r="K46" s="485">
        <v>9</v>
      </c>
      <c r="L46" s="485">
        <v>10</v>
      </c>
      <c r="M46" s="152">
        <v>1</v>
      </c>
      <c r="N46" s="152">
        <v>2</v>
      </c>
      <c r="O46" s="152">
        <v>3</v>
      </c>
      <c r="P46" s="152">
        <v>4</v>
      </c>
      <c r="Q46" s="152">
        <v>5</v>
      </c>
      <c r="R46" s="152">
        <v>5</v>
      </c>
      <c r="S46" s="152">
        <v>6</v>
      </c>
      <c r="T46" s="152">
        <v>6</v>
      </c>
      <c r="U46" s="152">
        <v>7</v>
      </c>
      <c r="V46" s="152">
        <v>8</v>
      </c>
      <c r="W46" s="153">
        <v>9</v>
      </c>
      <c r="X46" s="153">
        <v>10</v>
      </c>
      <c r="Y46" s="103"/>
      <c r="Z46" s="139"/>
      <c r="AA46" s="103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33" customHeight="1">
      <c r="A47" s="154" t="s">
        <v>87</v>
      </c>
      <c r="B47" s="155">
        <v>2280</v>
      </c>
      <c r="C47" s="156">
        <v>220</v>
      </c>
      <c r="D47" s="91">
        <f t="shared" si="13"/>
        <v>0</v>
      </c>
      <c r="E47" s="325">
        <f t="shared" si="13"/>
        <v>0</v>
      </c>
      <c r="F47" s="91">
        <f t="shared" si="3"/>
        <v>0</v>
      </c>
      <c r="G47" s="91">
        <f t="shared" si="3"/>
        <v>0</v>
      </c>
      <c r="H47" s="325">
        <f t="shared" si="11"/>
        <v>0</v>
      </c>
      <c r="I47" s="325">
        <f t="shared" si="11"/>
        <v>0</v>
      </c>
      <c r="J47" s="325">
        <f t="shared" si="11"/>
        <v>0</v>
      </c>
      <c r="K47" s="325">
        <f t="shared" si="11"/>
        <v>0</v>
      </c>
      <c r="L47" s="325">
        <f t="shared" si="11"/>
        <v>0</v>
      </c>
      <c r="M47" s="457">
        <f>M49+M48</f>
        <v>0</v>
      </c>
      <c r="N47" s="458">
        <f>N49+N48</f>
        <v>0</v>
      </c>
      <c r="O47" s="459">
        <f>O49+O48</f>
        <v>0</v>
      </c>
      <c r="P47" s="460">
        <f>SUM(P48:P49)</f>
        <v>0</v>
      </c>
      <c r="Q47" s="459">
        <f>Q49+Q48</f>
        <v>0</v>
      </c>
      <c r="R47" s="459">
        <f>R49+R48</f>
        <v>0</v>
      </c>
      <c r="S47" s="459">
        <f>S49+S48</f>
        <v>0</v>
      </c>
      <c r="T47" s="459">
        <f>T49+T48</f>
        <v>0</v>
      </c>
      <c r="U47" s="459">
        <f>U49+U48</f>
        <v>0</v>
      </c>
      <c r="V47" s="461"/>
      <c r="W47" s="461"/>
      <c r="X47" s="461"/>
      <c r="Y47" s="159"/>
      <c r="Z47" s="462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3"/>
        <v>0</v>
      </c>
      <c r="E48" s="270">
        <f t="shared" si="13"/>
        <v>0</v>
      </c>
      <c r="F48" s="277" t="e">
        <f t="shared" si="3"/>
        <v>#REF!</v>
      </c>
      <c r="G48" s="100" t="e">
        <f t="shared" si="3"/>
        <v>#REF!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410"/>
      <c r="N48" s="440"/>
      <c r="O48" s="441"/>
      <c r="P48" s="437">
        <f>N48+O48-R48</f>
        <v>0</v>
      </c>
      <c r="Q48" s="441"/>
      <c r="R48" s="441"/>
      <c r="S48" s="139">
        <f>Q48+R48-U48</f>
        <v>0</v>
      </c>
      <c r="T48" s="139"/>
      <c r="U48" s="139"/>
      <c r="V48" s="139" t="e">
        <f>V49+#REF!</f>
        <v>#REF!</v>
      </c>
      <c r="W48" s="139" t="e">
        <f>W49+#REF!</f>
        <v>#REF!</v>
      </c>
      <c r="X48" s="139" t="e">
        <f>X49+#REF!</f>
        <v>#REF!</v>
      </c>
      <c r="Y48" s="139" t="e">
        <f>Y49+#REF!</f>
        <v>#REF!</v>
      </c>
      <c r="Z48" s="432" t="e">
        <f>Z49+#REF!</f>
        <v>#REF!</v>
      </c>
      <c r="AA48" s="108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ht="34.5" customHeight="1" thickBot="1">
      <c r="A49" s="160" t="s">
        <v>89</v>
      </c>
      <c r="B49" s="120">
        <v>2282</v>
      </c>
      <c r="C49" s="122">
        <v>240</v>
      </c>
      <c r="D49" s="100">
        <f t="shared" si="13"/>
        <v>0</v>
      </c>
      <c r="E49" s="270">
        <f t="shared" si="13"/>
        <v>0</v>
      </c>
      <c r="F49" s="100">
        <f t="shared" si="3"/>
        <v>0</v>
      </c>
      <c r="G49" s="100">
        <f t="shared" si="3"/>
        <v>0</v>
      </c>
      <c r="H49" s="270">
        <f t="shared" si="11"/>
        <v>0</v>
      </c>
      <c r="I49" s="270">
        <f t="shared" si="11"/>
        <v>0</v>
      </c>
      <c r="J49" s="270">
        <f t="shared" si="11"/>
        <v>0</v>
      </c>
      <c r="K49" s="270">
        <f t="shared" si="11"/>
        <v>0</v>
      </c>
      <c r="L49" s="270">
        <f t="shared" si="11"/>
        <v>0</v>
      </c>
      <c r="M49" s="463"/>
      <c r="N49" s="464"/>
      <c r="O49" s="465"/>
      <c r="P49" s="466">
        <f>N49+O49-R49</f>
        <v>0</v>
      </c>
      <c r="Q49" s="465"/>
      <c r="R49" s="465"/>
      <c r="S49" s="139">
        <f>Q49+R49-U49</f>
        <v>0</v>
      </c>
      <c r="T49" s="139"/>
      <c r="U49" s="139"/>
      <c r="V49" s="139"/>
      <c r="W49" s="139"/>
      <c r="X49" s="139"/>
      <c r="Y49" s="103"/>
      <c r="Z49" s="432"/>
      <c r="AA49" s="104"/>
      <c r="AB49" s="104"/>
      <c r="AC49" s="104"/>
      <c r="AD49" s="104"/>
      <c r="AE49" s="104"/>
      <c r="AF49" s="104"/>
      <c r="AG49" s="104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3"/>
        <v>0</v>
      </c>
      <c r="E50" s="270">
        <f t="shared" si="13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410">
        <f>M51+M52</f>
        <v>0</v>
      </c>
      <c r="N50" s="410">
        <f aca="true" t="shared" si="17" ref="N50:U50">N51+N52</f>
        <v>0</v>
      </c>
      <c r="O50" s="410">
        <f t="shared" si="17"/>
        <v>0</v>
      </c>
      <c r="P50" s="410">
        <f t="shared" si="17"/>
        <v>0</v>
      </c>
      <c r="Q50" s="410">
        <f t="shared" si="17"/>
        <v>0</v>
      </c>
      <c r="R50" s="410">
        <f t="shared" si="17"/>
        <v>0</v>
      </c>
      <c r="S50" s="410">
        <f t="shared" si="17"/>
        <v>0</v>
      </c>
      <c r="T50" s="410">
        <f t="shared" si="17"/>
        <v>0</v>
      </c>
      <c r="U50" s="410">
        <f t="shared" si="17"/>
        <v>0</v>
      </c>
      <c r="V50" s="139">
        <f>V51</f>
        <v>0</v>
      </c>
      <c r="W50" s="139">
        <f>W51</f>
        <v>0</v>
      </c>
      <c r="X50" s="139">
        <f>X51</f>
        <v>0</v>
      </c>
      <c r="Y50" s="139">
        <f>Y51</f>
        <v>0</v>
      </c>
      <c r="Z50" s="432">
        <f>Z51</f>
        <v>0</v>
      </c>
      <c r="AA50" s="108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3"/>
        <v>0</v>
      </c>
      <c r="E51" s="270">
        <f t="shared" si="13"/>
        <v>0</v>
      </c>
      <c r="F51" s="277">
        <f t="shared" si="16"/>
        <v>0</v>
      </c>
      <c r="G51" s="100">
        <f t="shared" si="16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457"/>
      <c r="N51" s="457"/>
      <c r="O51" s="457"/>
      <c r="P51" s="457"/>
      <c r="Q51" s="457"/>
      <c r="R51" s="457"/>
      <c r="S51" s="139">
        <f>Q51+R51-U51</f>
        <v>0</v>
      </c>
      <c r="T51" s="457"/>
      <c r="U51" s="457"/>
      <c r="V51" s="139">
        <f>V52+V53</f>
        <v>0</v>
      </c>
      <c r="W51" s="139">
        <f>W52+W53</f>
        <v>0</v>
      </c>
      <c r="X51" s="139">
        <f>X52+X53</f>
        <v>0</v>
      </c>
      <c r="Y51" s="139">
        <f>Y52+Y53</f>
        <v>0</v>
      </c>
      <c r="Z51" s="432">
        <f>Z52+Z53</f>
        <v>0</v>
      </c>
      <c r="AA51" s="108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18" customHeight="1">
      <c r="A52" s="169" t="s">
        <v>92</v>
      </c>
      <c r="B52" s="98">
        <v>2420</v>
      </c>
      <c r="C52" s="168">
        <v>270</v>
      </c>
      <c r="D52" s="100">
        <f t="shared" si="13"/>
        <v>0</v>
      </c>
      <c r="E52" s="270">
        <f t="shared" si="13"/>
        <v>0</v>
      </c>
      <c r="F52" s="277">
        <f t="shared" si="16"/>
        <v>0</v>
      </c>
      <c r="G52" s="100">
        <f t="shared" si="16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410"/>
      <c r="N52" s="437"/>
      <c r="O52" s="441"/>
      <c r="P52" s="437">
        <f>N52+O52-R52</f>
        <v>0</v>
      </c>
      <c r="Q52" s="441"/>
      <c r="R52" s="441"/>
      <c r="S52" s="139">
        <f>Q52+R52-U52</f>
        <v>0</v>
      </c>
      <c r="T52" s="139"/>
      <c r="U52" s="139"/>
      <c r="V52" s="139"/>
      <c r="W52" s="139"/>
      <c r="X52" s="139"/>
      <c r="Y52" s="139"/>
      <c r="Z52" s="432"/>
      <c r="AA52" s="108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3"/>
        <v>0</v>
      </c>
      <c r="E53" s="270">
        <f t="shared" si="13"/>
        <v>0</v>
      </c>
      <c r="F53" s="277">
        <f t="shared" si="16"/>
        <v>0</v>
      </c>
      <c r="G53" s="100">
        <f t="shared" si="16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410">
        <f>M54+M55+M56</f>
        <v>0</v>
      </c>
      <c r="N53" s="410">
        <f aca="true" t="shared" si="18" ref="N53:Y53">N54+N55+N56</f>
        <v>0</v>
      </c>
      <c r="O53" s="410">
        <f t="shared" si="18"/>
        <v>0</v>
      </c>
      <c r="P53" s="410">
        <f t="shared" si="18"/>
        <v>0</v>
      </c>
      <c r="Q53" s="410">
        <f t="shared" si="18"/>
        <v>0</v>
      </c>
      <c r="R53" s="410">
        <f t="shared" si="18"/>
        <v>0</v>
      </c>
      <c r="S53" s="410">
        <f t="shared" si="18"/>
        <v>0</v>
      </c>
      <c r="T53" s="410">
        <f t="shared" si="18"/>
        <v>0</v>
      </c>
      <c r="U53" s="410">
        <f t="shared" si="18"/>
        <v>0</v>
      </c>
      <c r="V53" s="410">
        <f t="shared" si="18"/>
        <v>0</v>
      </c>
      <c r="W53" s="410">
        <f t="shared" si="18"/>
        <v>0</v>
      </c>
      <c r="X53" s="410">
        <f t="shared" si="18"/>
        <v>0</v>
      </c>
      <c r="Y53" s="410">
        <f t="shared" si="18"/>
        <v>0</v>
      </c>
      <c r="Z53" s="139">
        <f>Z55+Z54</f>
        <v>0</v>
      </c>
      <c r="AA53" s="108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3"/>
        <v>0</v>
      </c>
      <c r="E54" s="270">
        <f t="shared" si="13"/>
        <v>0</v>
      </c>
      <c r="F54" s="277">
        <f t="shared" si="16"/>
        <v>0</v>
      </c>
      <c r="G54" s="100">
        <f t="shared" si="16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410"/>
      <c r="N54" s="441"/>
      <c r="O54" s="441"/>
      <c r="P54" s="446"/>
      <c r="Q54" s="441"/>
      <c r="R54" s="441"/>
      <c r="S54" s="467">
        <f>Q54+R54-U54</f>
        <v>0</v>
      </c>
      <c r="T54" s="441"/>
      <c r="U54" s="441"/>
      <c r="V54" s="139"/>
      <c r="W54" s="139"/>
      <c r="X54" s="139"/>
      <c r="Y54" s="139"/>
      <c r="Z54" s="432"/>
      <c r="AA54" s="108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 t="shared" si="13"/>
        <v>0</v>
      </c>
      <c r="E55" s="270">
        <f t="shared" si="13"/>
        <v>0</v>
      </c>
      <c r="F55" s="100">
        <f t="shared" si="16"/>
        <v>0</v>
      </c>
      <c r="G55" s="100">
        <f t="shared" si="16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410"/>
      <c r="N55" s="437"/>
      <c r="O55" s="441"/>
      <c r="P55" s="437">
        <f>N55+O55-R55</f>
        <v>0</v>
      </c>
      <c r="Q55" s="441"/>
      <c r="R55" s="441"/>
      <c r="S55" s="467">
        <f>Q55+R55-U55</f>
        <v>0</v>
      </c>
      <c r="T55" s="467"/>
      <c r="U55" s="467"/>
      <c r="V55" s="468"/>
      <c r="W55" s="468"/>
      <c r="X55" s="468"/>
      <c r="Y55" s="469"/>
      <c r="Z55" s="470"/>
      <c r="AA55" s="40"/>
      <c r="AB55" s="40"/>
      <c r="AC55" s="40"/>
      <c r="AD55" s="40"/>
      <c r="AE55" s="40"/>
      <c r="AF55" s="40"/>
      <c r="AG55" s="40"/>
    </row>
    <row r="56" spans="1:33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3"/>
        <v>0</v>
      </c>
      <c r="E56" s="270">
        <f t="shared" si="13"/>
        <v>0</v>
      </c>
      <c r="F56" s="100">
        <f t="shared" si="16"/>
        <v>0</v>
      </c>
      <c r="G56" s="100">
        <f t="shared" si="16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410"/>
      <c r="N56" s="437"/>
      <c r="O56" s="441"/>
      <c r="P56" s="437">
        <f>N56+O56-R56</f>
        <v>0</v>
      </c>
      <c r="Q56" s="441"/>
      <c r="R56" s="441"/>
      <c r="S56" s="467">
        <f>Q56+R56-U56</f>
        <v>0</v>
      </c>
      <c r="T56" s="138"/>
      <c r="U56" s="138"/>
      <c r="V56" s="138"/>
      <c r="W56" s="138"/>
      <c r="X56" s="138"/>
      <c r="Y56" s="138"/>
      <c r="Z56" s="471"/>
      <c r="AA56" s="108"/>
      <c r="AB56" s="108"/>
      <c r="AC56" s="108"/>
      <c r="AD56" s="108"/>
      <c r="AE56" s="108"/>
      <c r="AF56" s="108"/>
      <c r="AG56" s="108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3"/>
        <v>0</v>
      </c>
      <c r="E57" s="270">
        <f t="shared" si="13"/>
        <v>0</v>
      </c>
      <c r="F57" s="270">
        <f t="shared" si="16"/>
        <v>0</v>
      </c>
      <c r="G57" s="270">
        <f t="shared" si="16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410">
        <f>M58+M59+M60</f>
        <v>0</v>
      </c>
      <c r="N57" s="410">
        <f aca="true" t="shared" si="19" ref="N57:U57">N58+N59+N60</f>
        <v>0</v>
      </c>
      <c r="O57" s="410">
        <f t="shared" si="19"/>
        <v>0</v>
      </c>
      <c r="P57" s="410">
        <f t="shared" si="19"/>
        <v>0</v>
      </c>
      <c r="Q57" s="410">
        <f t="shared" si="19"/>
        <v>0</v>
      </c>
      <c r="R57" s="410">
        <f t="shared" si="19"/>
        <v>0</v>
      </c>
      <c r="S57" s="410">
        <f t="shared" si="19"/>
        <v>0</v>
      </c>
      <c r="T57" s="410">
        <f t="shared" si="19"/>
        <v>0</v>
      </c>
      <c r="U57" s="410">
        <f t="shared" si="19"/>
        <v>0</v>
      </c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3"/>
        <v>0</v>
      </c>
      <c r="E58" s="270">
        <f t="shared" si="13"/>
        <v>0</v>
      </c>
      <c r="F58" s="270">
        <f t="shared" si="16"/>
        <v>0</v>
      </c>
      <c r="G58" s="270">
        <f t="shared" si="16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410"/>
      <c r="N58" s="437"/>
      <c r="O58" s="441"/>
      <c r="P58" s="437">
        <f>N58+O58-R58</f>
        <v>0</v>
      </c>
      <c r="Q58" s="441"/>
      <c r="R58" s="441"/>
      <c r="S58" s="467">
        <f>Q58+R58-U58</f>
        <v>0</v>
      </c>
      <c r="T58" s="407"/>
      <c r="U58" s="407"/>
      <c r="V58" s="407"/>
      <c r="W58" s="407"/>
      <c r="X58" s="407"/>
      <c r="Y58" s="407"/>
      <c r="Z58" s="407"/>
      <c r="AA58" s="40"/>
      <c r="AB58" s="40"/>
      <c r="AC58" s="40"/>
      <c r="AD58" s="40"/>
      <c r="AE58" s="40"/>
      <c r="AF58" s="40"/>
      <c r="AG58" s="40"/>
    </row>
    <row r="59" spans="1:33" ht="17.25" customHeight="1">
      <c r="A59" s="134" t="s">
        <v>99</v>
      </c>
      <c r="B59" s="120">
        <v>2720</v>
      </c>
      <c r="C59" s="122">
        <v>340</v>
      </c>
      <c r="D59" s="100">
        <f t="shared" si="13"/>
        <v>0</v>
      </c>
      <c r="E59" s="270">
        <f t="shared" si="13"/>
        <v>0</v>
      </c>
      <c r="F59" s="270">
        <f t="shared" si="16"/>
        <v>0</v>
      </c>
      <c r="G59" s="270">
        <f t="shared" si="16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410"/>
      <c r="N59" s="410"/>
      <c r="O59" s="410">
        <f>O60+O72+O73+O74</f>
        <v>0</v>
      </c>
      <c r="P59" s="410">
        <f>P60+P72+P73+P74</f>
        <v>0</v>
      </c>
      <c r="Q59" s="410"/>
      <c r="R59" s="410"/>
      <c r="S59" s="467">
        <f>Q59+R59-U59</f>
        <v>0</v>
      </c>
      <c r="T59" s="410"/>
      <c r="U59" s="410"/>
      <c r="V59" s="407"/>
      <c r="W59" s="407"/>
      <c r="X59" s="407"/>
      <c r="Y59" s="407"/>
      <c r="Z59" s="407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 t="shared" si="13"/>
        <v>0</v>
      </c>
      <c r="E60" s="270">
        <f t="shared" si="13"/>
        <v>0</v>
      </c>
      <c r="F60" s="270">
        <f t="shared" si="16"/>
        <v>0</v>
      </c>
      <c r="G60" s="270">
        <f t="shared" si="16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410"/>
      <c r="N60" s="410"/>
      <c r="O60" s="410">
        <f>O61+O62+O65+O68</f>
        <v>0</v>
      </c>
      <c r="P60" s="410">
        <f>P61+P62+P65+P68</f>
        <v>0</v>
      </c>
      <c r="Q60" s="410"/>
      <c r="R60" s="410"/>
      <c r="S60" s="467">
        <f>Q60+R60-U60</f>
        <v>0</v>
      </c>
      <c r="T60" s="410"/>
      <c r="U60" s="410"/>
      <c r="V60" s="407"/>
      <c r="W60" s="407"/>
      <c r="X60" s="407"/>
      <c r="Y60" s="407"/>
      <c r="Z60" s="407"/>
      <c r="AA60" s="40"/>
      <c r="AB60" s="40"/>
      <c r="AC60" s="40"/>
      <c r="AD60" s="40"/>
      <c r="AE60" s="40"/>
      <c r="AF60" s="40"/>
      <c r="AG60" s="40"/>
    </row>
    <row r="61" spans="1:33" ht="19.5" customHeight="1">
      <c r="A61" s="173" t="s">
        <v>101</v>
      </c>
      <c r="B61" s="128">
        <v>2800</v>
      </c>
      <c r="C61" s="179">
        <v>360</v>
      </c>
      <c r="D61" s="100">
        <f t="shared" si="13"/>
        <v>0</v>
      </c>
      <c r="E61" s="270">
        <f t="shared" si="13"/>
        <v>0</v>
      </c>
      <c r="F61" s="270">
        <f t="shared" si="16"/>
        <v>0</v>
      </c>
      <c r="G61" s="270">
        <f t="shared" si="16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410"/>
      <c r="N61" s="437"/>
      <c r="O61" s="441"/>
      <c r="P61" s="437">
        <f>N61+O61-R61</f>
        <v>0</v>
      </c>
      <c r="Q61" s="441"/>
      <c r="R61" s="441"/>
      <c r="S61" s="407">
        <f>Q61+R61-U61</f>
        <v>0</v>
      </c>
      <c r="T61" s="407"/>
      <c r="U61" s="407"/>
      <c r="V61" s="407"/>
      <c r="W61" s="407"/>
      <c r="X61" s="407"/>
      <c r="Y61" s="407"/>
      <c r="Z61" s="407"/>
      <c r="AA61" s="40"/>
      <c r="AB61" s="40"/>
      <c r="AC61" s="40"/>
      <c r="AD61" s="40"/>
      <c r="AE61" s="40"/>
      <c r="AF61" s="40"/>
      <c r="AG61" s="40"/>
    </row>
    <row r="62" spans="1:33" ht="15" customHeight="1">
      <c r="A62" s="168" t="s">
        <v>102</v>
      </c>
      <c r="B62" s="119">
        <v>3000</v>
      </c>
      <c r="C62" s="119">
        <v>370</v>
      </c>
      <c r="D62" s="100">
        <f t="shared" si="13"/>
        <v>0</v>
      </c>
      <c r="E62" s="270">
        <f t="shared" si="13"/>
        <v>0</v>
      </c>
      <c r="F62" s="270">
        <f t="shared" si="16"/>
        <v>0</v>
      </c>
      <c r="G62" s="270">
        <f t="shared" si="16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410">
        <f>M63+M77</f>
        <v>0</v>
      </c>
      <c r="N62" s="410">
        <f aca="true" t="shared" si="20" ref="N62:U62">N63+N77</f>
        <v>0</v>
      </c>
      <c r="O62" s="410">
        <f t="shared" si="20"/>
        <v>0</v>
      </c>
      <c r="P62" s="410">
        <f t="shared" si="20"/>
        <v>0</v>
      </c>
      <c r="Q62" s="410">
        <f t="shared" si="20"/>
        <v>0</v>
      </c>
      <c r="R62" s="410">
        <f t="shared" si="20"/>
        <v>0</v>
      </c>
      <c r="S62" s="410">
        <f t="shared" si="20"/>
        <v>0</v>
      </c>
      <c r="T62" s="410">
        <f t="shared" si="20"/>
        <v>0</v>
      </c>
      <c r="U62" s="410">
        <f t="shared" si="20"/>
        <v>0</v>
      </c>
      <c r="V62" s="407"/>
      <c r="W62" s="407"/>
      <c r="X62" s="407"/>
      <c r="Y62" s="407"/>
      <c r="Z62" s="407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3"/>
        <v>0</v>
      </c>
      <c r="E63" s="270">
        <f t="shared" si="13"/>
        <v>0</v>
      </c>
      <c r="F63" s="270">
        <f t="shared" si="16"/>
        <v>0</v>
      </c>
      <c r="G63" s="270">
        <f t="shared" si="16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447">
        <f>M64+M65+M68+M71+M75+M76</f>
        <v>0</v>
      </c>
      <c r="N63" s="447">
        <f aca="true" t="shared" si="21" ref="N63:U63">N64+N65+N68+N71+N75+N76</f>
        <v>0</v>
      </c>
      <c r="O63" s="447">
        <f t="shared" si="21"/>
        <v>0</v>
      </c>
      <c r="P63" s="447">
        <f t="shared" si="21"/>
        <v>0</v>
      </c>
      <c r="Q63" s="447">
        <f t="shared" si="21"/>
        <v>0</v>
      </c>
      <c r="R63" s="447">
        <f t="shared" si="21"/>
        <v>0</v>
      </c>
      <c r="S63" s="447">
        <f t="shared" si="21"/>
        <v>0</v>
      </c>
      <c r="T63" s="447">
        <f t="shared" si="21"/>
        <v>0</v>
      </c>
      <c r="U63" s="447">
        <f t="shared" si="21"/>
        <v>0</v>
      </c>
      <c r="V63" s="407"/>
      <c r="W63" s="407"/>
      <c r="X63" s="407"/>
      <c r="Y63" s="407"/>
      <c r="Z63" s="407"/>
      <c r="AA63" s="180"/>
      <c r="AB63" s="180"/>
      <c r="AC63" s="180"/>
      <c r="AD63" s="180"/>
      <c r="AE63" s="180"/>
      <c r="AF63" s="180"/>
      <c r="AG63" s="180"/>
    </row>
    <row r="64" spans="1:33" ht="20.25" customHeight="1">
      <c r="A64" s="174" t="s">
        <v>104</v>
      </c>
      <c r="B64" s="132">
        <v>3110</v>
      </c>
      <c r="C64" s="181">
        <v>390</v>
      </c>
      <c r="D64" s="100">
        <f t="shared" si="13"/>
        <v>0</v>
      </c>
      <c r="E64" s="270">
        <f t="shared" si="13"/>
        <v>0</v>
      </c>
      <c r="F64" s="270">
        <f t="shared" si="16"/>
        <v>0</v>
      </c>
      <c r="G64" s="270">
        <f t="shared" si="16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447"/>
      <c r="N64" s="437"/>
      <c r="O64" s="449"/>
      <c r="P64" s="437">
        <f>N64+O64-R64</f>
        <v>0</v>
      </c>
      <c r="Q64" s="449"/>
      <c r="R64" s="449"/>
      <c r="S64" s="407">
        <f>Q64+R64-U64</f>
        <v>0</v>
      </c>
      <c r="T64" s="407"/>
      <c r="U64" s="407"/>
      <c r="V64" s="407"/>
      <c r="W64" s="407"/>
      <c r="X64" s="407"/>
      <c r="Y64" s="407"/>
      <c r="Z64" s="407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3"/>
        <v>0</v>
      </c>
      <c r="E65" s="270">
        <f t="shared" si="13"/>
        <v>0</v>
      </c>
      <c r="F65" s="270">
        <f t="shared" si="16"/>
        <v>0</v>
      </c>
      <c r="G65" s="270">
        <f t="shared" si="16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410">
        <f aca="true" t="shared" si="22" ref="M65:U65">SUM(M66:M67)</f>
        <v>0</v>
      </c>
      <c r="N65" s="410">
        <f t="shared" si="22"/>
        <v>0</v>
      </c>
      <c r="O65" s="410">
        <f t="shared" si="22"/>
        <v>0</v>
      </c>
      <c r="P65" s="410">
        <f t="shared" si="22"/>
        <v>0</v>
      </c>
      <c r="Q65" s="410">
        <f t="shared" si="22"/>
        <v>0</v>
      </c>
      <c r="R65" s="410">
        <f t="shared" si="22"/>
        <v>0</v>
      </c>
      <c r="S65" s="410">
        <f t="shared" si="22"/>
        <v>0</v>
      </c>
      <c r="T65" s="410">
        <f t="shared" si="22"/>
        <v>0</v>
      </c>
      <c r="U65" s="410">
        <f t="shared" si="22"/>
        <v>0</v>
      </c>
      <c r="V65" s="407"/>
      <c r="W65" s="407"/>
      <c r="X65" s="407"/>
      <c r="Y65" s="407"/>
      <c r="Z65" s="407"/>
      <c r="AA65" s="40"/>
      <c r="AB65" s="40"/>
      <c r="AC65" s="40"/>
      <c r="AD65" s="40"/>
      <c r="AE65" s="40"/>
      <c r="AF65" s="40"/>
      <c r="AG65" s="40"/>
    </row>
    <row r="66" spans="1:33" ht="17.25" customHeight="1">
      <c r="A66" s="134" t="s">
        <v>106</v>
      </c>
      <c r="B66" s="182">
        <v>3121</v>
      </c>
      <c r="C66" s="183">
        <v>410</v>
      </c>
      <c r="D66" s="100">
        <f t="shared" si="13"/>
        <v>0</v>
      </c>
      <c r="E66" s="270">
        <f t="shared" si="13"/>
        <v>0</v>
      </c>
      <c r="F66" s="270">
        <f aca="true" t="shared" si="23" ref="F66:G90">N66+V66</f>
        <v>0</v>
      </c>
      <c r="G66" s="270">
        <f t="shared" si="23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447"/>
      <c r="N66" s="437"/>
      <c r="O66" s="449"/>
      <c r="P66" s="437">
        <f>N66+O66-R66</f>
        <v>0</v>
      </c>
      <c r="Q66" s="449"/>
      <c r="R66" s="449"/>
      <c r="S66" s="407">
        <f>Q66+R66-U66</f>
        <v>0</v>
      </c>
      <c r="T66" s="407"/>
      <c r="U66" s="407"/>
      <c r="V66" s="407"/>
      <c r="W66" s="407"/>
      <c r="X66" s="407"/>
      <c r="Y66" s="407"/>
      <c r="Z66" s="407"/>
      <c r="AA66" s="40"/>
      <c r="AB66" s="40"/>
      <c r="AC66" s="40"/>
      <c r="AD66" s="40"/>
      <c r="AE66" s="40"/>
      <c r="AF66" s="40"/>
      <c r="AG66" s="40"/>
    </row>
    <row r="67" spans="1:33" ht="17.25" customHeight="1">
      <c r="A67" s="134" t="s">
        <v>107</v>
      </c>
      <c r="B67" s="182">
        <v>3122</v>
      </c>
      <c r="C67" s="183">
        <v>420</v>
      </c>
      <c r="D67" s="100">
        <f t="shared" si="13"/>
        <v>0</v>
      </c>
      <c r="E67" s="270">
        <f t="shared" si="13"/>
        <v>0</v>
      </c>
      <c r="F67" s="270">
        <f t="shared" si="23"/>
        <v>0</v>
      </c>
      <c r="G67" s="270">
        <f t="shared" si="23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447"/>
      <c r="N67" s="437"/>
      <c r="O67" s="449"/>
      <c r="P67" s="437">
        <f>N67+O67-R67</f>
        <v>0</v>
      </c>
      <c r="Q67" s="449"/>
      <c r="R67" s="449"/>
      <c r="S67" s="407">
        <f>Q67+R67-U67</f>
        <v>0</v>
      </c>
      <c r="T67" s="407"/>
      <c r="U67" s="407"/>
      <c r="V67" s="407"/>
      <c r="W67" s="407"/>
      <c r="X67" s="407"/>
      <c r="Y67" s="407"/>
      <c r="Z67" s="407"/>
      <c r="AA67" s="40"/>
      <c r="AB67" s="40"/>
      <c r="AC67" s="40"/>
      <c r="AD67" s="40"/>
      <c r="AE67" s="40"/>
      <c r="AF67" s="40"/>
      <c r="AG67" s="40"/>
    </row>
    <row r="68" spans="1:33" ht="17.25" customHeight="1">
      <c r="A68" s="184" t="s">
        <v>108</v>
      </c>
      <c r="B68" s="185" t="s">
        <v>109</v>
      </c>
      <c r="C68" s="186">
        <v>430</v>
      </c>
      <c r="D68" s="100">
        <f t="shared" si="13"/>
        <v>0</v>
      </c>
      <c r="E68" s="270">
        <f t="shared" si="13"/>
        <v>0</v>
      </c>
      <c r="F68" s="270">
        <f t="shared" si="23"/>
        <v>0</v>
      </c>
      <c r="G68" s="270">
        <f t="shared" si="23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410">
        <f>SUM(M69:M70)</f>
        <v>0</v>
      </c>
      <c r="N68" s="410">
        <f aca="true" t="shared" si="24" ref="N68:U68">SUM(N69:N70)</f>
        <v>0</v>
      </c>
      <c r="O68" s="410">
        <f t="shared" si="24"/>
        <v>0</v>
      </c>
      <c r="P68" s="410">
        <f t="shared" si="24"/>
        <v>0</v>
      </c>
      <c r="Q68" s="410">
        <f t="shared" si="24"/>
        <v>0</v>
      </c>
      <c r="R68" s="410">
        <f t="shared" si="24"/>
        <v>0</v>
      </c>
      <c r="S68" s="410">
        <f t="shared" si="24"/>
        <v>0</v>
      </c>
      <c r="T68" s="410">
        <f t="shared" si="24"/>
        <v>0</v>
      </c>
      <c r="U68" s="410">
        <f t="shared" si="24"/>
        <v>0</v>
      </c>
      <c r="V68" s="407"/>
      <c r="W68" s="407"/>
      <c r="X68" s="407"/>
      <c r="Y68" s="407"/>
      <c r="Z68" s="407"/>
      <c r="AA68" s="40"/>
      <c r="AB68" s="40"/>
      <c r="AC68" s="40"/>
      <c r="AD68" s="40"/>
      <c r="AE68" s="40"/>
      <c r="AF68" s="40"/>
      <c r="AG68" s="40"/>
    </row>
    <row r="69" spans="1:33" ht="17.25" customHeight="1">
      <c r="A69" s="134" t="s">
        <v>110</v>
      </c>
      <c r="B69" s="187">
        <v>3131</v>
      </c>
      <c r="C69" s="187">
        <v>440</v>
      </c>
      <c r="D69" s="100">
        <f t="shared" si="13"/>
        <v>0</v>
      </c>
      <c r="E69" s="270">
        <f t="shared" si="13"/>
        <v>0</v>
      </c>
      <c r="F69" s="270">
        <f t="shared" si="23"/>
        <v>0</v>
      </c>
      <c r="G69" s="270">
        <f t="shared" si="23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447"/>
      <c r="N69" s="437"/>
      <c r="O69" s="449"/>
      <c r="P69" s="437">
        <f>N69+O69-R69</f>
        <v>0</v>
      </c>
      <c r="Q69" s="449"/>
      <c r="R69" s="449"/>
      <c r="S69" s="407">
        <f>Q69+R69-U69</f>
        <v>0</v>
      </c>
      <c r="T69" s="407"/>
      <c r="U69" s="407"/>
      <c r="V69" s="407"/>
      <c r="W69" s="407"/>
      <c r="X69" s="407"/>
      <c r="Y69" s="407"/>
      <c r="Z69" s="407"/>
      <c r="AA69" s="40"/>
      <c r="AB69" s="40"/>
      <c r="AC69" s="40"/>
      <c r="AD69" s="40"/>
      <c r="AE69" s="40"/>
      <c r="AF69" s="40"/>
      <c r="AG69" s="40"/>
    </row>
    <row r="70" spans="1:33" ht="17.25" customHeight="1">
      <c r="A70" s="134" t="s">
        <v>111</v>
      </c>
      <c r="B70" s="188">
        <v>3132</v>
      </c>
      <c r="C70" s="188">
        <v>450</v>
      </c>
      <c r="D70" s="100">
        <f t="shared" si="13"/>
        <v>0</v>
      </c>
      <c r="E70" s="270">
        <f t="shared" si="13"/>
        <v>0</v>
      </c>
      <c r="F70" s="270">
        <f t="shared" si="23"/>
        <v>0</v>
      </c>
      <c r="G70" s="270">
        <f t="shared" si="23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447"/>
      <c r="N70" s="437"/>
      <c r="O70" s="449"/>
      <c r="P70" s="437">
        <f>N70+O70-R70</f>
        <v>0</v>
      </c>
      <c r="Q70" s="449"/>
      <c r="R70" s="449"/>
      <c r="S70" s="407">
        <f>Q70+R70-U70</f>
        <v>0</v>
      </c>
      <c r="T70" s="407"/>
      <c r="U70" s="407"/>
      <c r="V70" s="407"/>
      <c r="W70" s="407"/>
      <c r="X70" s="407"/>
      <c r="Y70" s="407"/>
      <c r="Z70" s="407"/>
      <c r="AA70" s="40"/>
      <c r="AB70" s="40"/>
      <c r="AC70" s="40"/>
      <c r="AD70" s="40"/>
      <c r="AE70" s="40"/>
      <c r="AF70" s="40"/>
      <c r="AG70" s="40"/>
    </row>
    <row r="71" spans="1:33" ht="17.25" customHeight="1">
      <c r="A71" s="173" t="s">
        <v>112</v>
      </c>
      <c r="B71" s="182">
        <v>3140</v>
      </c>
      <c r="C71" s="182">
        <v>460</v>
      </c>
      <c r="D71" s="100">
        <f t="shared" si="13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447">
        <f>M72+M73+M74</f>
        <v>0</v>
      </c>
      <c r="N71" s="447">
        <f aca="true" t="shared" si="25" ref="N71:U71">N72+N73+N74</f>
        <v>0</v>
      </c>
      <c r="O71" s="447">
        <f t="shared" si="25"/>
        <v>0</v>
      </c>
      <c r="P71" s="447">
        <f t="shared" si="25"/>
        <v>0</v>
      </c>
      <c r="Q71" s="447">
        <f t="shared" si="25"/>
        <v>0</v>
      </c>
      <c r="R71" s="447">
        <f t="shared" si="25"/>
        <v>0</v>
      </c>
      <c r="S71" s="447">
        <f t="shared" si="25"/>
        <v>0</v>
      </c>
      <c r="T71" s="447">
        <f t="shared" si="25"/>
        <v>0</v>
      </c>
      <c r="U71" s="447">
        <f t="shared" si="25"/>
        <v>0</v>
      </c>
      <c r="V71" s="407"/>
      <c r="W71" s="407"/>
      <c r="X71" s="407"/>
      <c r="Y71" s="407"/>
      <c r="Z71" s="407"/>
      <c r="AA71" s="40"/>
      <c r="AB71" s="40"/>
      <c r="AC71" s="40"/>
      <c r="AD71" s="40"/>
      <c r="AE71" s="40"/>
      <c r="AF71" s="40"/>
      <c r="AG71" s="40"/>
    </row>
    <row r="72" spans="1:33" ht="17.25" customHeight="1">
      <c r="A72" s="134" t="s">
        <v>113</v>
      </c>
      <c r="B72" s="182">
        <v>3141</v>
      </c>
      <c r="C72" s="182">
        <v>470</v>
      </c>
      <c r="D72" s="100">
        <f t="shared" si="13"/>
        <v>0</v>
      </c>
      <c r="E72" s="270">
        <f t="shared" si="13"/>
        <v>0</v>
      </c>
      <c r="F72" s="270">
        <f t="shared" si="23"/>
        <v>0</v>
      </c>
      <c r="G72" s="270">
        <f t="shared" si="23"/>
        <v>0</v>
      </c>
      <c r="H72" s="270">
        <f aca="true" t="shared" si="26" ref="H72:L92">Q72</f>
        <v>0</v>
      </c>
      <c r="I72" s="270">
        <f t="shared" si="26"/>
        <v>0</v>
      </c>
      <c r="J72" s="270">
        <f t="shared" si="26"/>
        <v>0</v>
      </c>
      <c r="K72" s="270">
        <f t="shared" si="26"/>
        <v>0</v>
      </c>
      <c r="L72" s="270">
        <f t="shared" si="26"/>
        <v>0</v>
      </c>
      <c r="M72" s="447"/>
      <c r="N72" s="437"/>
      <c r="O72" s="449"/>
      <c r="P72" s="437">
        <f>N72+O72-R72</f>
        <v>0</v>
      </c>
      <c r="Q72" s="449"/>
      <c r="R72" s="449"/>
      <c r="S72" s="407">
        <f>Q72+R72-U72</f>
        <v>0</v>
      </c>
      <c r="T72" s="407"/>
      <c r="U72" s="407"/>
      <c r="V72" s="407"/>
      <c r="W72" s="407"/>
      <c r="X72" s="407"/>
      <c r="Y72" s="407"/>
      <c r="Z72" s="407"/>
      <c r="AA72" s="40"/>
      <c r="AB72" s="40"/>
      <c r="AC72" s="40"/>
      <c r="AD72" s="40"/>
      <c r="AE72" s="40"/>
      <c r="AF72" s="40"/>
      <c r="AG72" s="40"/>
    </row>
    <row r="73" spans="1:33" ht="17.25" customHeight="1">
      <c r="A73" s="134" t="s">
        <v>114</v>
      </c>
      <c r="B73" s="182">
        <v>3142</v>
      </c>
      <c r="C73" s="182">
        <v>480</v>
      </c>
      <c r="D73" s="100">
        <f t="shared" si="13"/>
        <v>0</v>
      </c>
      <c r="E73" s="270">
        <f t="shared" si="13"/>
        <v>0</v>
      </c>
      <c r="F73" s="270">
        <f t="shared" si="23"/>
        <v>0</v>
      </c>
      <c r="G73" s="270">
        <f t="shared" si="23"/>
        <v>0</v>
      </c>
      <c r="H73" s="270">
        <f t="shared" si="26"/>
        <v>0</v>
      </c>
      <c r="I73" s="270">
        <f t="shared" si="26"/>
        <v>0</v>
      </c>
      <c r="J73" s="270">
        <f t="shared" si="26"/>
        <v>0</v>
      </c>
      <c r="K73" s="270">
        <f t="shared" si="26"/>
        <v>0</v>
      </c>
      <c r="L73" s="270">
        <f t="shared" si="26"/>
        <v>0</v>
      </c>
      <c r="M73" s="447"/>
      <c r="N73" s="437"/>
      <c r="O73" s="449"/>
      <c r="P73" s="437">
        <f>N73+O73-R73</f>
        <v>0</v>
      </c>
      <c r="Q73" s="449"/>
      <c r="R73" s="449"/>
      <c r="S73" s="407">
        <f>Q73+R73-U73</f>
        <v>0</v>
      </c>
      <c r="T73" s="407"/>
      <c r="U73" s="407"/>
      <c r="V73" s="407"/>
      <c r="W73" s="407"/>
      <c r="X73" s="407"/>
      <c r="Y73" s="407"/>
      <c r="Z73" s="407"/>
      <c r="AA73" s="40"/>
      <c r="AB73" s="40"/>
      <c r="AC73" s="40"/>
      <c r="AD73" s="40"/>
      <c r="AE73" s="40"/>
      <c r="AF73" s="40"/>
      <c r="AG73" s="40"/>
    </row>
    <row r="74" spans="1:33" ht="17.25" customHeight="1">
      <c r="A74" s="160" t="s">
        <v>115</v>
      </c>
      <c r="B74" s="182">
        <v>3143</v>
      </c>
      <c r="C74" s="182">
        <v>490</v>
      </c>
      <c r="D74" s="100">
        <f t="shared" si="13"/>
        <v>0</v>
      </c>
      <c r="E74" s="270">
        <f t="shared" si="13"/>
        <v>0</v>
      </c>
      <c r="F74" s="270">
        <f t="shared" si="23"/>
        <v>0</v>
      </c>
      <c r="G74" s="270">
        <f t="shared" si="23"/>
        <v>0</v>
      </c>
      <c r="H74" s="270">
        <f t="shared" si="26"/>
        <v>0</v>
      </c>
      <c r="I74" s="270">
        <f t="shared" si="26"/>
        <v>0</v>
      </c>
      <c r="J74" s="270">
        <f t="shared" si="26"/>
        <v>0</v>
      </c>
      <c r="K74" s="270">
        <f t="shared" si="26"/>
        <v>0</v>
      </c>
      <c r="L74" s="270">
        <f t="shared" si="26"/>
        <v>0</v>
      </c>
      <c r="M74" s="410"/>
      <c r="N74" s="410"/>
      <c r="O74" s="410">
        <f>SUM(O75:O79)</f>
        <v>0</v>
      </c>
      <c r="P74" s="410">
        <f>SUM(P75:P79)</f>
        <v>0</v>
      </c>
      <c r="Q74" s="410"/>
      <c r="R74" s="410"/>
      <c r="S74" s="410">
        <f>SUM(S75:S79)</f>
        <v>0</v>
      </c>
      <c r="T74" s="410"/>
      <c r="U74" s="410"/>
      <c r="V74" s="407"/>
      <c r="W74" s="407"/>
      <c r="X74" s="407"/>
      <c r="Y74" s="407"/>
      <c r="Z74" s="407"/>
      <c r="AA74" s="40"/>
      <c r="AB74" s="40"/>
      <c r="AC74" s="40"/>
      <c r="AD74" s="40"/>
      <c r="AE74" s="40"/>
      <c r="AF74" s="40"/>
      <c r="AG74" s="40"/>
    </row>
    <row r="75" spans="1:33" ht="17.25" customHeight="1">
      <c r="A75" s="170" t="s">
        <v>116</v>
      </c>
      <c r="B75" s="190">
        <v>3150</v>
      </c>
      <c r="C75" s="190">
        <v>500</v>
      </c>
      <c r="D75" s="100">
        <f aca="true" t="shared" si="27" ref="D75:G89">M75</f>
        <v>0</v>
      </c>
      <c r="E75" s="270">
        <f t="shared" si="27"/>
        <v>0</v>
      </c>
      <c r="F75" s="270">
        <f t="shared" si="23"/>
        <v>0</v>
      </c>
      <c r="G75" s="270">
        <f t="shared" si="23"/>
        <v>0</v>
      </c>
      <c r="H75" s="270">
        <f t="shared" si="26"/>
        <v>0</v>
      </c>
      <c r="I75" s="270">
        <f t="shared" si="26"/>
        <v>0</v>
      </c>
      <c r="J75" s="270">
        <f t="shared" si="26"/>
        <v>0</v>
      </c>
      <c r="K75" s="270">
        <f t="shared" si="26"/>
        <v>0</v>
      </c>
      <c r="L75" s="270">
        <f t="shared" si="26"/>
        <v>0</v>
      </c>
      <c r="M75" s="447"/>
      <c r="N75" s="437"/>
      <c r="O75" s="449"/>
      <c r="P75" s="437">
        <f>N75+O75-R75</f>
        <v>0</v>
      </c>
      <c r="Q75" s="449"/>
      <c r="R75" s="449"/>
      <c r="S75" s="407">
        <f>Q75+R75-U75</f>
        <v>0</v>
      </c>
      <c r="T75" s="407"/>
      <c r="U75" s="407"/>
      <c r="V75" s="407"/>
      <c r="W75" s="407"/>
      <c r="X75" s="407"/>
      <c r="Y75" s="407"/>
      <c r="Z75" s="407"/>
      <c r="AA75" s="40"/>
      <c r="AB75" s="40"/>
      <c r="AC75" s="40"/>
      <c r="AD75" s="40"/>
      <c r="AE75" s="40"/>
      <c r="AF75" s="40"/>
      <c r="AG75" s="40"/>
    </row>
    <row r="76" spans="1:33" ht="17.25" customHeight="1">
      <c r="A76" s="170" t="s">
        <v>117</v>
      </c>
      <c r="B76" s="190">
        <v>3160</v>
      </c>
      <c r="C76" s="190">
        <v>510</v>
      </c>
      <c r="D76" s="100">
        <f t="shared" si="27"/>
        <v>0</v>
      </c>
      <c r="E76" s="270">
        <f t="shared" si="27"/>
        <v>0</v>
      </c>
      <c r="F76" s="270">
        <f t="shared" si="23"/>
        <v>0</v>
      </c>
      <c r="G76" s="270">
        <f t="shared" si="23"/>
        <v>0</v>
      </c>
      <c r="H76" s="270">
        <f t="shared" si="26"/>
        <v>0</v>
      </c>
      <c r="I76" s="270">
        <f t="shared" si="26"/>
        <v>0</v>
      </c>
      <c r="J76" s="270">
        <f t="shared" si="26"/>
        <v>0</v>
      </c>
      <c r="K76" s="270">
        <f t="shared" si="26"/>
        <v>0</v>
      </c>
      <c r="L76" s="270">
        <f t="shared" si="26"/>
        <v>0</v>
      </c>
      <c r="M76" s="447"/>
      <c r="N76" s="437"/>
      <c r="O76" s="449"/>
      <c r="P76" s="437">
        <f>N76+O76-R76</f>
        <v>0</v>
      </c>
      <c r="Q76" s="449"/>
      <c r="R76" s="449"/>
      <c r="S76" s="407">
        <f>Q76+R76-U76</f>
        <v>0</v>
      </c>
      <c r="T76" s="407"/>
      <c r="U76" s="407"/>
      <c r="V76" s="407"/>
      <c r="W76" s="407"/>
      <c r="X76" s="407"/>
      <c r="Y76" s="407"/>
      <c r="Z76" s="407"/>
      <c r="AA76" s="40"/>
      <c r="AB76" s="40"/>
      <c r="AC76" s="40"/>
      <c r="AD76" s="40"/>
      <c r="AE76" s="40"/>
      <c r="AF76" s="40"/>
      <c r="AG76" s="40"/>
    </row>
    <row r="77" spans="1:33" ht="17.25" customHeight="1">
      <c r="A77" s="191" t="s">
        <v>118</v>
      </c>
      <c r="B77" s="190">
        <v>3200</v>
      </c>
      <c r="C77" s="190">
        <v>520</v>
      </c>
      <c r="D77" s="100">
        <f t="shared" si="27"/>
        <v>0</v>
      </c>
      <c r="E77" s="270">
        <f t="shared" si="27"/>
        <v>0</v>
      </c>
      <c r="F77" s="270">
        <f t="shared" si="23"/>
        <v>0</v>
      </c>
      <c r="G77" s="270">
        <f t="shared" si="23"/>
        <v>0</v>
      </c>
      <c r="H77" s="270">
        <f t="shared" si="26"/>
        <v>0</v>
      </c>
      <c r="I77" s="270">
        <f t="shared" si="26"/>
        <v>0</v>
      </c>
      <c r="J77" s="270">
        <f t="shared" si="26"/>
        <v>0</v>
      </c>
      <c r="K77" s="270">
        <f t="shared" si="26"/>
        <v>0</v>
      </c>
      <c r="L77" s="270">
        <f t="shared" si="26"/>
        <v>0</v>
      </c>
      <c r="M77" s="447">
        <f>M78+M79+M81+M80</f>
        <v>0</v>
      </c>
      <c r="N77" s="447">
        <f aca="true" t="shared" si="28" ref="N77:U77">N78+N79+N81+N80</f>
        <v>0</v>
      </c>
      <c r="O77" s="447">
        <f t="shared" si="28"/>
        <v>0</v>
      </c>
      <c r="P77" s="447">
        <f t="shared" si="28"/>
        <v>0</v>
      </c>
      <c r="Q77" s="447">
        <f t="shared" si="28"/>
        <v>0</v>
      </c>
      <c r="R77" s="447">
        <f t="shared" si="28"/>
        <v>0</v>
      </c>
      <c r="S77" s="447">
        <f t="shared" si="28"/>
        <v>0</v>
      </c>
      <c r="T77" s="447">
        <f t="shared" si="28"/>
        <v>0</v>
      </c>
      <c r="U77" s="447">
        <f t="shared" si="28"/>
        <v>0</v>
      </c>
      <c r="V77" s="447"/>
      <c r="W77" s="407"/>
      <c r="X77" s="407"/>
      <c r="Y77" s="407"/>
      <c r="Z77" s="407"/>
      <c r="AA77" s="40"/>
      <c r="AB77" s="40"/>
      <c r="AC77" s="40"/>
      <c r="AD77" s="40"/>
      <c r="AE77" s="40"/>
      <c r="AF77" s="40"/>
      <c r="AG77" s="40"/>
    </row>
    <row r="78" spans="1:33" ht="17.25" customHeight="1">
      <c r="A78" s="192" t="s">
        <v>119</v>
      </c>
      <c r="B78" s="182">
        <v>3210</v>
      </c>
      <c r="C78" s="182">
        <v>530</v>
      </c>
      <c r="D78" s="100">
        <f t="shared" si="27"/>
        <v>0</v>
      </c>
      <c r="E78" s="270">
        <f t="shared" si="27"/>
        <v>0</v>
      </c>
      <c r="F78" s="270">
        <f t="shared" si="23"/>
        <v>0</v>
      </c>
      <c r="G78" s="270">
        <f t="shared" si="23"/>
        <v>0</v>
      </c>
      <c r="H78" s="270">
        <f t="shared" si="26"/>
        <v>0</v>
      </c>
      <c r="I78" s="270">
        <f t="shared" si="26"/>
        <v>0</v>
      </c>
      <c r="J78" s="270">
        <f t="shared" si="26"/>
        <v>0</v>
      </c>
      <c r="K78" s="270">
        <f t="shared" si="26"/>
        <v>0</v>
      </c>
      <c r="L78" s="270">
        <f t="shared" si="26"/>
        <v>0</v>
      </c>
      <c r="M78" s="447"/>
      <c r="N78" s="437"/>
      <c r="O78" s="449"/>
      <c r="P78" s="437">
        <f>N78+O78-R78</f>
        <v>0</v>
      </c>
      <c r="Q78" s="449"/>
      <c r="R78" s="449"/>
      <c r="S78" s="407">
        <f>Q78+R78-U78</f>
        <v>0</v>
      </c>
      <c r="T78" s="407"/>
      <c r="U78" s="407"/>
      <c r="V78" s="407"/>
      <c r="W78" s="407"/>
      <c r="X78" s="407"/>
      <c r="Y78" s="407"/>
      <c r="Z78" s="407"/>
      <c r="AA78" s="40"/>
      <c r="AB78" s="40"/>
      <c r="AC78" s="40"/>
      <c r="AD78" s="40"/>
      <c r="AE78" s="40"/>
      <c r="AF78" s="40"/>
      <c r="AG78" s="40"/>
    </row>
    <row r="79" spans="1:33" ht="17.25" customHeight="1">
      <c r="A79" s="193" t="s">
        <v>120</v>
      </c>
      <c r="B79" s="182">
        <v>3220</v>
      </c>
      <c r="C79" s="182">
        <v>540</v>
      </c>
      <c r="D79" s="100">
        <f t="shared" si="27"/>
        <v>0</v>
      </c>
      <c r="E79" s="270">
        <f t="shared" si="27"/>
        <v>0</v>
      </c>
      <c r="F79" s="270">
        <f t="shared" si="23"/>
        <v>0</v>
      </c>
      <c r="G79" s="270">
        <f t="shared" si="23"/>
        <v>0</v>
      </c>
      <c r="H79" s="270">
        <f t="shared" si="26"/>
        <v>0</v>
      </c>
      <c r="I79" s="270">
        <f t="shared" si="26"/>
        <v>0</v>
      </c>
      <c r="J79" s="270">
        <f t="shared" si="26"/>
        <v>0</v>
      </c>
      <c r="K79" s="270">
        <f t="shared" si="26"/>
        <v>0</v>
      </c>
      <c r="L79" s="270">
        <f t="shared" si="26"/>
        <v>0</v>
      </c>
      <c r="M79" s="447"/>
      <c r="N79" s="437"/>
      <c r="O79" s="449"/>
      <c r="P79" s="437">
        <f>N79+O79-R79</f>
        <v>0</v>
      </c>
      <c r="Q79" s="449"/>
      <c r="R79" s="449"/>
      <c r="S79" s="407">
        <f>Q79+R79-U79</f>
        <v>0</v>
      </c>
      <c r="T79" s="407"/>
      <c r="U79" s="407"/>
      <c r="V79" s="407"/>
      <c r="W79" s="407"/>
      <c r="X79" s="407"/>
      <c r="Y79" s="407"/>
      <c r="Z79" s="407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 t="shared" si="27"/>
        <v>0</v>
      </c>
      <c r="E80" s="100">
        <f t="shared" si="27"/>
        <v>0</v>
      </c>
      <c r="F80" s="100">
        <f>O80</f>
        <v>0</v>
      </c>
      <c r="G80" s="100">
        <f>P80</f>
        <v>0</v>
      </c>
      <c r="H80" s="100">
        <f t="shared" si="26"/>
        <v>0</v>
      </c>
      <c r="I80" s="100">
        <f t="shared" si="26"/>
        <v>0</v>
      </c>
      <c r="J80" s="100">
        <f t="shared" si="26"/>
        <v>0</v>
      </c>
      <c r="K80" s="100">
        <f t="shared" si="26"/>
        <v>0</v>
      </c>
      <c r="L80" s="100">
        <f t="shared" si="26"/>
        <v>0</v>
      </c>
      <c r="M80" s="447"/>
      <c r="N80" s="473"/>
      <c r="O80" s="447"/>
      <c r="P80" s="473"/>
      <c r="Q80" s="447"/>
      <c r="R80" s="447"/>
      <c r="S80" s="407">
        <f>Q80+R80-U80</f>
        <v>0</v>
      </c>
      <c r="T80" s="474"/>
      <c r="U80" s="474"/>
      <c r="V80" s="474"/>
      <c r="W80" s="474"/>
      <c r="X80" s="474"/>
      <c r="Y80" s="474"/>
      <c r="Z80" s="474"/>
      <c r="AA80" s="40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 t="shared" si="27"/>
        <v>0</v>
      </c>
      <c r="E81" s="270">
        <f>N81</f>
        <v>0</v>
      </c>
      <c r="F81" s="270">
        <f t="shared" si="23"/>
        <v>0</v>
      </c>
      <c r="G81" s="270">
        <f t="shared" si="23"/>
        <v>0</v>
      </c>
      <c r="H81" s="270">
        <f t="shared" si="26"/>
        <v>0</v>
      </c>
      <c r="I81" s="270">
        <f t="shared" si="26"/>
        <v>0</v>
      </c>
      <c r="J81" s="270">
        <f t="shared" si="26"/>
        <v>0</v>
      </c>
      <c r="K81" s="270">
        <f t="shared" si="26"/>
        <v>0</v>
      </c>
      <c r="L81" s="270">
        <f t="shared" si="26"/>
        <v>0</v>
      </c>
      <c r="M81" s="410"/>
      <c r="N81" s="410"/>
      <c r="O81" s="410">
        <f>O82+O86+O92</f>
        <v>0</v>
      </c>
      <c r="P81" s="410">
        <f>P82+P86+P92</f>
        <v>0</v>
      </c>
      <c r="Q81" s="410"/>
      <c r="R81" s="410"/>
      <c r="S81" s="407">
        <f>Q81+R81-U81</f>
        <v>0</v>
      </c>
      <c r="T81" s="410"/>
      <c r="U81" s="410"/>
      <c r="V81" s="410"/>
      <c r="W81" s="410"/>
      <c r="X81" s="410"/>
      <c r="Y81" s="410"/>
      <c r="Z81" s="410"/>
      <c r="AA81" s="410"/>
      <c r="AB81" s="40"/>
      <c r="AC81" s="40"/>
      <c r="AD81" s="40"/>
      <c r="AE81" s="40"/>
      <c r="AF81" s="40"/>
      <c r="AG81" s="40"/>
    </row>
    <row r="82" spans="1:33" ht="15" customHeight="1" hidden="1">
      <c r="A82" s="193" t="s">
        <v>123</v>
      </c>
      <c r="B82" s="182">
        <v>2440</v>
      </c>
      <c r="C82" s="182">
        <v>540</v>
      </c>
      <c r="D82" s="100">
        <f t="shared" si="27"/>
        <v>0</v>
      </c>
      <c r="E82" s="270">
        <f>N82</f>
        <v>0</v>
      </c>
      <c r="F82" s="270">
        <f t="shared" si="23"/>
        <v>0</v>
      </c>
      <c r="G82" s="270">
        <f t="shared" si="23"/>
        <v>0</v>
      </c>
      <c r="H82" s="270">
        <f t="shared" si="26"/>
        <v>0</v>
      </c>
      <c r="I82" s="270">
        <f t="shared" si="26"/>
        <v>0</v>
      </c>
      <c r="J82" s="270">
        <f t="shared" si="26"/>
        <v>0</v>
      </c>
      <c r="K82" s="270">
        <f t="shared" si="26"/>
        <v>0</v>
      </c>
      <c r="L82" s="270">
        <f t="shared" si="26"/>
        <v>0</v>
      </c>
      <c r="M82" s="447">
        <f aca="true" t="shared" si="29" ref="M82:R82">M83+M84+M85</f>
        <v>0</v>
      </c>
      <c r="N82" s="447">
        <f t="shared" si="29"/>
        <v>0</v>
      </c>
      <c r="O82" s="447">
        <f t="shared" si="29"/>
        <v>0</v>
      </c>
      <c r="P82" s="447">
        <f t="shared" si="29"/>
        <v>0</v>
      </c>
      <c r="Q82" s="447">
        <f t="shared" si="29"/>
        <v>0</v>
      </c>
      <c r="R82" s="447">
        <f t="shared" si="29"/>
        <v>0</v>
      </c>
      <c r="S82" s="407">
        <f>Q82+R82-U82</f>
        <v>0</v>
      </c>
      <c r="T82" s="447">
        <f>T83+T84+T85</f>
        <v>0</v>
      </c>
      <c r="U82" s="447">
        <f>U83+U84+U85</f>
        <v>0</v>
      </c>
      <c r="V82" s="407"/>
      <c r="W82" s="407"/>
      <c r="X82" s="407"/>
      <c r="Y82" s="407"/>
      <c r="Z82" s="407"/>
      <c r="AA82" s="40"/>
      <c r="AB82" s="40"/>
      <c r="AC82" s="40"/>
      <c r="AD82" s="40"/>
      <c r="AE82" s="40"/>
      <c r="AF82" s="40"/>
      <c r="AG82" s="40"/>
    </row>
    <row r="83" spans="1:33" ht="15" customHeight="1" hidden="1">
      <c r="A83" s="193" t="s">
        <v>124</v>
      </c>
      <c r="B83" s="182">
        <v>2450</v>
      </c>
      <c r="C83" s="182">
        <v>550</v>
      </c>
      <c r="D83" s="100">
        <f t="shared" si="27"/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6"/>
        <v>0</v>
      </c>
      <c r="I83" s="100">
        <f t="shared" si="26"/>
        <v>0</v>
      </c>
      <c r="J83" s="100">
        <f t="shared" si="26"/>
        <v>0</v>
      </c>
      <c r="K83" s="100">
        <f t="shared" si="26"/>
        <v>0</v>
      </c>
      <c r="L83" s="100">
        <f t="shared" si="26"/>
        <v>0</v>
      </c>
      <c r="M83" s="447"/>
      <c r="N83" s="437"/>
      <c r="O83" s="449"/>
      <c r="P83" s="437"/>
      <c r="Q83" s="449"/>
      <c r="R83" s="449"/>
      <c r="S83" s="407">
        <f aca="true" t="shared" si="30" ref="S83:S93">Q83+R83-U83</f>
        <v>0</v>
      </c>
      <c r="T83" s="407"/>
      <c r="U83" s="407"/>
      <c r="V83" s="407"/>
      <c r="W83" s="407"/>
      <c r="X83" s="407"/>
      <c r="Y83" s="407"/>
      <c r="Z83" s="407"/>
      <c r="AA83" s="40"/>
      <c r="AB83" s="40"/>
      <c r="AC83" s="40"/>
      <c r="AD83" s="40"/>
      <c r="AE83" s="40"/>
      <c r="AF83" s="40"/>
      <c r="AG83" s="40"/>
    </row>
    <row r="84" spans="1:33" ht="14.25" customHeight="1" hidden="1">
      <c r="A84" s="190" t="s">
        <v>125</v>
      </c>
      <c r="B84" s="190">
        <v>3000</v>
      </c>
      <c r="C84" s="190">
        <v>550</v>
      </c>
      <c r="D84" s="100">
        <f t="shared" si="27"/>
        <v>0</v>
      </c>
      <c r="E84" s="270">
        <f>N84</f>
        <v>0</v>
      </c>
      <c r="F84" s="270">
        <f t="shared" si="23"/>
        <v>0</v>
      </c>
      <c r="G84" s="270">
        <f t="shared" si="23"/>
        <v>0</v>
      </c>
      <c r="H84" s="270">
        <f t="shared" si="26"/>
        <v>0</v>
      </c>
      <c r="I84" s="270">
        <f t="shared" si="26"/>
        <v>0</v>
      </c>
      <c r="J84" s="270">
        <f t="shared" si="26"/>
        <v>0</v>
      </c>
      <c r="K84" s="270">
        <f t="shared" si="26"/>
        <v>0</v>
      </c>
      <c r="L84" s="270">
        <f t="shared" si="26"/>
        <v>0</v>
      </c>
      <c r="M84" s="447"/>
      <c r="N84" s="437"/>
      <c r="O84" s="449"/>
      <c r="P84" s="437">
        <f>N84+O84-R84</f>
        <v>0</v>
      </c>
      <c r="Q84" s="449"/>
      <c r="R84" s="449"/>
      <c r="S84" s="407">
        <f t="shared" si="30"/>
        <v>0</v>
      </c>
      <c r="T84" s="407"/>
      <c r="U84" s="407"/>
      <c r="V84" s="407"/>
      <c r="W84" s="407"/>
      <c r="X84" s="407"/>
      <c r="Y84" s="407"/>
      <c r="Z84" s="407"/>
      <c r="AA84" s="40"/>
      <c r="AB84" s="40"/>
      <c r="AC84" s="40"/>
      <c r="AD84" s="40"/>
      <c r="AE84" s="40"/>
      <c r="AF84" s="40"/>
      <c r="AG84" s="40"/>
    </row>
    <row r="85" spans="1:33" ht="14.25" customHeight="1">
      <c r="A85" s="183" t="s">
        <v>126</v>
      </c>
      <c r="B85" s="190">
        <v>4100</v>
      </c>
      <c r="C85" s="190">
        <v>570</v>
      </c>
      <c r="D85" s="100">
        <f t="shared" si="27"/>
        <v>0</v>
      </c>
      <c r="E85" s="270">
        <f>N85</f>
        <v>0</v>
      </c>
      <c r="F85" s="270">
        <f t="shared" si="23"/>
        <v>0</v>
      </c>
      <c r="G85" s="270">
        <f t="shared" si="23"/>
        <v>0</v>
      </c>
      <c r="H85" s="270">
        <f t="shared" si="26"/>
        <v>0</v>
      </c>
      <c r="I85" s="270">
        <f t="shared" si="26"/>
        <v>0</v>
      </c>
      <c r="J85" s="270">
        <f t="shared" si="26"/>
        <v>0</v>
      </c>
      <c r="K85" s="270">
        <f t="shared" si="26"/>
        <v>0</v>
      </c>
      <c r="L85" s="270">
        <f t="shared" si="26"/>
        <v>0</v>
      </c>
      <c r="M85" s="447">
        <f>M86</f>
        <v>0</v>
      </c>
      <c r="N85" s="447">
        <f aca="true" t="shared" si="31" ref="N85:U85">N86</f>
        <v>0</v>
      </c>
      <c r="O85" s="447">
        <f t="shared" si="31"/>
        <v>0</v>
      </c>
      <c r="P85" s="447">
        <f t="shared" si="31"/>
        <v>0</v>
      </c>
      <c r="Q85" s="447">
        <f t="shared" si="31"/>
        <v>0</v>
      </c>
      <c r="R85" s="447">
        <f t="shared" si="31"/>
        <v>0</v>
      </c>
      <c r="S85" s="447">
        <f t="shared" si="31"/>
        <v>0</v>
      </c>
      <c r="T85" s="447">
        <f t="shared" si="31"/>
        <v>0</v>
      </c>
      <c r="U85" s="447">
        <f t="shared" si="31"/>
        <v>0</v>
      </c>
      <c r="V85" s="447"/>
      <c r="W85" s="447"/>
      <c r="X85" s="447"/>
      <c r="Y85" s="447"/>
      <c r="Z85" s="447"/>
      <c r="AA85" s="447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 t="shared" si="27"/>
        <v>0</v>
      </c>
      <c r="E86" s="100">
        <f t="shared" si="27"/>
        <v>0</v>
      </c>
      <c r="F86" s="100">
        <f t="shared" si="27"/>
        <v>0</v>
      </c>
      <c r="G86" s="100">
        <f t="shared" si="27"/>
        <v>0</v>
      </c>
      <c r="H86" s="100">
        <f t="shared" si="26"/>
        <v>0</v>
      </c>
      <c r="I86" s="100">
        <f t="shared" si="26"/>
        <v>0</v>
      </c>
      <c r="J86" s="100">
        <f t="shared" si="26"/>
        <v>0</v>
      </c>
      <c r="K86" s="100">
        <f t="shared" si="26"/>
        <v>0</v>
      </c>
      <c r="L86" s="100">
        <f t="shared" si="26"/>
        <v>0</v>
      </c>
      <c r="M86" s="447">
        <f aca="true" t="shared" si="32" ref="M86:U86">M87+M88+M89</f>
        <v>0</v>
      </c>
      <c r="N86" s="447">
        <f t="shared" si="32"/>
        <v>0</v>
      </c>
      <c r="O86" s="447">
        <f t="shared" si="32"/>
        <v>0</v>
      </c>
      <c r="P86" s="447">
        <f t="shared" si="32"/>
        <v>0</v>
      </c>
      <c r="Q86" s="447">
        <f t="shared" si="32"/>
        <v>0</v>
      </c>
      <c r="R86" s="447">
        <f t="shared" si="32"/>
        <v>0</v>
      </c>
      <c r="S86" s="447">
        <f t="shared" si="32"/>
        <v>0</v>
      </c>
      <c r="T86" s="447">
        <f t="shared" si="32"/>
        <v>0</v>
      </c>
      <c r="U86" s="447">
        <f t="shared" si="32"/>
        <v>0</v>
      </c>
      <c r="V86" s="447"/>
      <c r="W86" s="447"/>
      <c r="X86" s="447"/>
      <c r="Y86" s="447"/>
      <c r="Z86" s="447"/>
      <c r="AA86" s="447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 t="shared" si="27"/>
        <v>0</v>
      </c>
      <c r="E87" s="100">
        <f t="shared" si="27"/>
        <v>0</v>
      </c>
      <c r="F87" s="100">
        <f t="shared" si="27"/>
        <v>0</v>
      </c>
      <c r="G87" s="100">
        <f t="shared" si="27"/>
        <v>0</v>
      </c>
      <c r="H87" s="100">
        <f t="shared" si="26"/>
        <v>0</v>
      </c>
      <c r="I87" s="100">
        <f t="shared" si="26"/>
        <v>0</v>
      </c>
      <c r="J87" s="100">
        <f t="shared" si="26"/>
        <v>0</v>
      </c>
      <c r="K87" s="100">
        <f t="shared" si="26"/>
        <v>0</v>
      </c>
      <c r="L87" s="100">
        <f t="shared" si="26"/>
        <v>0</v>
      </c>
      <c r="M87" s="447"/>
      <c r="N87" s="437"/>
      <c r="O87" s="449"/>
      <c r="P87" s="437"/>
      <c r="Q87" s="449"/>
      <c r="R87" s="449"/>
      <c r="S87" s="407">
        <f t="shared" si="30"/>
        <v>0</v>
      </c>
      <c r="T87" s="407"/>
      <c r="U87" s="407"/>
      <c r="V87" s="407"/>
      <c r="W87" s="407"/>
      <c r="X87" s="407"/>
      <c r="Y87" s="407"/>
      <c r="Z87" s="407"/>
      <c r="AA87" s="40"/>
      <c r="AB87" s="40"/>
      <c r="AC87" s="40"/>
      <c r="AD87" s="40"/>
      <c r="AE87" s="40"/>
      <c r="AF87" s="40"/>
      <c r="AG87" s="40"/>
    </row>
    <row r="88" spans="1:33" ht="14.25" customHeight="1">
      <c r="A88" s="195" t="s">
        <v>129</v>
      </c>
      <c r="B88" s="196">
        <v>4112</v>
      </c>
      <c r="C88" s="196">
        <v>600</v>
      </c>
      <c r="D88" s="197">
        <f t="shared" si="27"/>
        <v>0</v>
      </c>
      <c r="E88" s="197">
        <f t="shared" si="27"/>
        <v>0</v>
      </c>
      <c r="F88" s="197">
        <f t="shared" si="27"/>
        <v>0</v>
      </c>
      <c r="G88" s="197">
        <f t="shared" si="27"/>
        <v>0</v>
      </c>
      <c r="H88" s="197">
        <f t="shared" si="26"/>
        <v>0</v>
      </c>
      <c r="I88" s="197">
        <f t="shared" si="26"/>
        <v>0</v>
      </c>
      <c r="J88" s="197">
        <f t="shared" si="26"/>
        <v>0</v>
      </c>
      <c r="K88" s="197">
        <f t="shared" si="26"/>
        <v>0</v>
      </c>
      <c r="L88" s="197">
        <f t="shared" si="26"/>
        <v>0</v>
      </c>
      <c r="M88" s="447"/>
      <c r="N88" s="450"/>
      <c r="O88" s="449"/>
      <c r="P88" s="450"/>
      <c r="Q88" s="449"/>
      <c r="R88" s="449"/>
      <c r="S88" s="475">
        <f t="shared" si="30"/>
        <v>0</v>
      </c>
      <c r="T88" s="475"/>
      <c r="U88" s="475"/>
      <c r="V88" s="475"/>
      <c r="W88" s="475"/>
      <c r="X88" s="475"/>
      <c r="Y88" s="475"/>
      <c r="Z88" s="475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 t="shared" si="27"/>
        <v>0</v>
      </c>
      <c r="E89" s="270">
        <f>N89</f>
        <v>0</v>
      </c>
      <c r="F89" s="270">
        <f t="shared" si="23"/>
        <v>0</v>
      </c>
      <c r="G89" s="270">
        <f t="shared" si="23"/>
        <v>0</v>
      </c>
      <c r="H89" s="270">
        <f t="shared" si="26"/>
        <v>0</v>
      </c>
      <c r="I89" s="270">
        <f t="shared" si="26"/>
        <v>0</v>
      </c>
      <c r="J89" s="270">
        <f t="shared" si="26"/>
        <v>0</v>
      </c>
      <c r="K89" s="270">
        <f t="shared" si="26"/>
        <v>0</v>
      </c>
      <c r="L89" s="270">
        <f t="shared" si="26"/>
        <v>0</v>
      </c>
      <c r="M89" s="441"/>
      <c r="N89" s="437"/>
      <c r="O89" s="441"/>
      <c r="P89" s="437">
        <f>N89+O89-R89</f>
        <v>0</v>
      </c>
      <c r="Q89" s="441"/>
      <c r="R89" s="441"/>
      <c r="S89" s="407">
        <f t="shared" si="30"/>
        <v>0</v>
      </c>
      <c r="T89" s="407"/>
      <c r="U89" s="407"/>
      <c r="V89" s="407"/>
      <c r="W89" s="407"/>
      <c r="X89" s="407"/>
      <c r="Y89" s="407"/>
      <c r="Z89" s="407"/>
      <c r="AA89" s="198"/>
      <c r="AB89" s="198"/>
      <c r="AC89" s="198"/>
      <c r="AD89" s="198"/>
      <c r="AE89" s="198"/>
      <c r="AF89" s="198"/>
      <c r="AG89" s="198"/>
    </row>
    <row r="90" spans="1:33" s="82" customFormat="1" ht="15" customHeight="1" hidden="1">
      <c r="A90" s="200"/>
      <c r="B90" s="201"/>
      <c r="C90" s="201"/>
      <c r="D90" s="151"/>
      <c r="E90" s="483"/>
      <c r="F90" s="483"/>
      <c r="G90" s="483"/>
      <c r="H90" s="483"/>
      <c r="I90" s="483"/>
      <c r="J90" s="483"/>
      <c r="K90" s="483"/>
      <c r="L90" s="483"/>
      <c r="M90" s="453"/>
      <c r="N90" s="455"/>
      <c r="O90" s="453"/>
      <c r="P90" s="455"/>
      <c r="Q90" s="453"/>
      <c r="R90" s="453"/>
      <c r="S90" s="39"/>
      <c r="T90" s="39"/>
      <c r="U90" s="39"/>
      <c r="V90" s="39"/>
      <c r="W90" s="39"/>
      <c r="X90" s="39"/>
      <c r="Y90" s="39"/>
      <c r="Z90" s="39"/>
      <c r="AA90" s="180"/>
      <c r="AB90" s="180"/>
      <c r="AC90" s="180"/>
      <c r="AD90" s="180"/>
      <c r="AE90" s="180"/>
      <c r="AF90" s="180"/>
      <c r="AG90" s="180"/>
    </row>
    <row r="91" spans="1:59" s="199" customFormat="1" ht="19.5" customHeight="1" hidden="1">
      <c r="A91" s="152"/>
      <c r="B91" s="152"/>
      <c r="C91" s="152"/>
      <c r="D91" s="485"/>
      <c r="E91" s="485"/>
      <c r="F91" s="485"/>
      <c r="G91" s="485"/>
      <c r="H91" s="485"/>
      <c r="I91" s="485"/>
      <c r="J91" s="485"/>
      <c r="K91" s="485"/>
      <c r="L91" s="485"/>
      <c r="M91" s="441"/>
      <c r="N91" s="440"/>
      <c r="O91" s="441"/>
      <c r="P91" s="437"/>
      <c r="Q91" s="441"/>
      <c r="R91" s="441"/>
      <c r="S91" s="139"/>
      <c r="T91" s="139"/>
      <c r="U91" s="139"/>
      <c r="V91" s="139"/>
      <c r="W91" s="139"/>
      <c r="X91" s="139"/>
      <c r="Y91" s="103"/>
      <c r="Z91" s="139"/>
      <c r="AA91" s="103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s="199" customFormat="1" ht="15" customHeight="1" hidden="1">
      <c r="A92" s="190"/>
      <c r="B92" s="190"/>
      <c r="C92" s="190"/>
      <c r="D92" s="100">
        <f>M92</f>
        <v>0</v>
      </c>
      <c r="E92" s="100">
        <f>N92</f>
        <v>0</v>
      </c>
      <c r="F92" s="100">
        <f>O92</f>
        <v>0</v>
      </c>
      <c r="G92" s="100">
        <f>P92</f>
        <v>0</v>
      </c>
      <c r="H92" s="100">
        <f t="shared" si="26"/>
        <v>0</v>
      </c>
      <c r="I92" s="100">
        <f t="shared" si="26"/>
        <v>0</v>
      </c>
      <c r="J92" s="100">
        <f t="shared" si="26"/>
        <v>0</v>
      </c>
      <c r="K92" s="100">
        <f t="shared" si="26"/>
        <v>0</v>
      </c>
      <c r="L92" s="100">
        <f t="shared" si="26"/>
        <v>0</v>
      </c>
      <c r="M92" s="441">
        <f aca="true" t="shared" si="33" ref="M92:R92">M93+M94</f>
        <v>0</v>
      </c>
      <c r="N92" s="441">
        <f t="shared" si="33"/>
        <v>0</v>
      </c>
      <c r="O92" s="441">
        <f t="shared" si="33"/>
        <v>0</v>
      </c>
      <c r="P92" s="441">
        <f t="shared" si="33"/>
        <v>0</v>
      </c>
      <c r="Q92" s="441">
        <f t="shared" si="33"/>
        <v>0</v>
      </c>
      <c r="R92" s="441">
        <f t="shared" si="33"/>
        <v>0</v>
      </c>
      <c r="S92" s="407">
        <f t="shared" si="30"/>
        <v>0</v>
      </c>
      <c r="T92" s="441">
        <f>T93+T94</f>
        <v>0</v>
      </c>
      <c r="U92" s="441">
        <f>U93+U94</f>
        <v>0</v>
      </c>
      <c r="V92" s="407"/>
      <c r="W92" s="407"/>
      <c r="X92" s="407"/>
      <c r="Y92" s="407"/>
      <c r="Z92" s="407"/>
      <c r="AA92" s="198"/>
      <c r="AB92" s="198"/>
      <c r="AC92" s="198"/>
      <c r="AD92" s="198"/>
      <c r="AE92" s="198"/>
      <c r="AF92" s="198"/>
      <c r="AG92" s="198"/>
    </row>
    <row r="93" spans="1:33" ht="15.75" customHeight="1" hidden="1">
      <c r="A93" s="411"/>
      <c r="B93" s="412"/>
      <c r="C93" s="412"/>
      <c r="D93" s="413">
        <f>M93</f>
        <v>0</v>
      </c>
      <c r="E93" s="413">
        <f>N93</f>
        <v>0</v>
      </c>
      <c r="F93" s="413">
        <f>O93</f>
        <v>0</v>
      </c>
      <c r="G93" s="413">
        <f>P93</f>
        <v>0</v>
      </c>
      <c r="H93" s="413">
        <f>Q93</f>
        <v>0</v>
      </c>
      <c r="I93" s="413">
        <f>R93</f>
        <v>0</v>
      </c>
      <c r="J93" s="413">
        <f>S93</f>
        <v>0</v>
      </c>
      <c r="K93" s="413">
        <f>T93</f>
        <v>0</v>
      </c>
      <c r="L93" s="413">
        <f>U93</f>
        <v>0</v>
      </c>
      <c r="M93" s="476"/>
      <c r="N93" s="486"/>
      <c r="O93" s="487"/>
      <c r="P93" s="486"/>
      <c r="Q93" s="487"/>
      <c r="R93" s="487"/>
      <c r="S93" s="480">
        <f t="shared" si="30"/>
        <v>0</v>
      </c>
      <c r="T93" s="480"/>
      <c r="U93" s="480"/>
      <c r="V93" s="480"/>
      <c r="W93" s="480"/>
      <c r="X93" s="480"/>
      <c r="Y93" s="480"/>
      <c r="Z93" s="480"/>
      <c r="AA93" s="40"/>
      <c r="AB93" s="40"/>
      <c r="AC93" s="40"/>
      <c r="AD93" s="40"/>
      <c r="AE93" s="40"/>
      <c r="AF93" s="40"/>
      <c r="AG93" s="40"/>
    </row>
    <row r="94" spans="1:33" s="82" customFormat="1" ht="15" customHeight="1">
      <c r="A94" s="200"/>
      <c r="B94" s="213"/>
      <c r="C94" s="214"/>
      <c r="D94" s="215"/>
      <c r="E94" s="316"/>
      <c r="F94" s="316"/>
      <c r="G94" s="316"/>
      <c r="H94" s="316"/>
      <c r="I94" s="316"/>
      <c r="J94" s="316"/>
      <c r="K94" s="483" t="s">
        <v>86</v>
      </c>
      <c r="L94" s="316"/>
      <c r="M94" s="453"/>
      <c r="N94" s="455"/>
      <c r="O94" s="453"/>
      <c r="P94" s="455"/>
      <c r="Q94" s="453"/>
      <c r="R94" s="453"/>
      <c r="S94" s="39"/>
      <c r="T94" s="39"/>
      <c r="U94" s="39"/>
      <c r="V94" s="39"/>
      <c r="W94" s="39"/>
      <c r="X94" s="39"/>
      <c r="Y94" s="39"/>
      <c r="Z94" s="39"/>
      <c r="AA94" s="180"/>
      <c r="AB94" s="180"/>
      <c r="AC94" s="180"/>
      <c r="AD94" s="180"/>
      <c r="AE94" s="180"/>
      <c r="AF94" s="180"/>
      <c r="AG94" s="180"/>
    </row>
    <row r="95" spans="1:59" s="199" customFormat="1" ht="19.5" customHeight="1">
      <c r="A95" s="152">
        <v>1</v>
      </c>
      <c r="B95" s="152">
        <v>2</v>
      </c>
      <c r="C95" s="152">
        <v>3</v>
      </c>
      <c r="D95" s="485">
        <v>4</v>
      </c>
      <c r="E95" s="485">
        <v>5</v>
      </c>
      <c r="F95" s="485">
        <v>5</v>
      </c>
      <c r="G95" s="485">
        <v>6</v>
      </c>
      <c r="H95" s="485">
        <v>6</v>
      </c>
      <c r="I95" s="485">
        <v>7</v>
      </c>
      <c r="J95" s="485">
        <v>8</v>
      </c>
      <c r="K95" s="485">
        <v>9</v>
      </c>
      <c r="L95" s="485">
        <v>10</v>
      </c>
      <c r="M95" s="441"/>
      <c r="N95" s="440"/>
      <c r="O95" s="441"/>
      <c r="P95" s="437"/>
      <c r="Q95" s="441"/>
      <c r="R95" s="441"/>
      <c r="S95" s="139"/>
      <c r="T95" s="139"/>
      <c r="U95" s="139"/>
      <c r="V95" s="139"/>
      <c r="W95" s="139"/>
      <c r="X95" s="139"/>
      <c r="Y95" s="103"/>
      <c r="Z95" s="139"/>
      <c r="AA95" s="103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21" customHeight="1">
      <c r="A96" s="190" t="s">
        <v>131</v>
      </c>
      <c r="B96" s="190">
        <v>4200</v>
      </c>
      <c r="C96" s="347">
        <v>620</v>
      </c>
      <c r="D96" s="197">
        <f aca="true" t="shared" si="34" ref="D96:L96">M96</f>
        <v>0</v>
      </c>
      <c r="E96" s="197">
        <f t="shared" si="34"/>
        <v>0</v>
      </c>
      <c r="F96" s="197">
        <f t="shared" si="34"/>
        <v>0</v>
      </c>
      <c r="G96" s="197">
        <f t="shared" si="34"/>
        <v>0</v>
      </c>
      <c r="H96" s="197">
        <f t="shared" si="34"/>
        <v>0</v>
      </c>
      <c r="I96" s="197">
        <f t="shared" si="34"/>
        <v>0</v>
      </c>
      <c r="J96" s="197">
        <f t="shared" si="34"/>
        <v>0</v>
      </c>
      <c r="K96" s="197">
        <f t="shared" si="34"/>
        <v>0</v>
      </c>
      <c r="L96" s="197">
        <f t="shared" si="34"/>
        <v>0</v>
      </c>
      <c r="M96" s="323">
        <f>M97+M98</f>
        <v>0</v>
      </c>
      <c r="N96" s="323">
        <f aca="true" t="shared" si="35" ref="N96:AJ96">N97+N98</f>
        <v>0</v>
      </c>
      <c r="O96" s="323">
        <f t="shared" si="35"/>
        <v>0</v>
      </c>
      <c r="P96" s="323">
        <f t="shared" si="35"/>
        <v>0</v>
      </c>
      <c r="Q96" s="323">
        <f t="shared" si="35"/>
        <v>0</v>
      </c>
      <c r="R96" s="323">
        <f t="shared" si="35"/>
        <v>0</v>
      </c>
      <c r="S96" s="323">
        <f t="shared" si="35"/>
        <v>0</v>
      </c>
      <c r="T96" s="323">
        <f t="shared" si="35"/>
        <v>0</v>
      </c>
      <c r="U96" s="323">
        <f t="shared" si="35"/>
        <v>0</v>
      </c>
      <c r="V96" s="348">
        <f t="shared" si="35"/>
        <v>0</v>
      </c>
      <c r="W96" s="348">
        <f t="shared" si="35"/>
        <v>0</v>
      </c>
      <c r="X96" s="348">
        <f t="shared" si="35"/>
        <v>0</v>
      </c>
      <c r="Y96" s="348">
        <f t="shared" si="35"/>
        <v>0</v>
      </c>
      <c r="Z96" s="348">
        <f t="shared" si="35"/>
        <v>0</v>
      </c>
      <c r="AA96" s="348">
        <f t="shared" si="35"/>
        <v>0</v>
      </c>
      <c r="AB96" s="348">
        <f t="shared" si="35"/>
        <v>0</v>
      </c>
      <c r="AC96" s="348">
        <f t="shared" si="35"/>
        <v>0</v>
      </c>
      <c r="AD96" s="348">
        <f t="shared" si="35"/>
        <v>0</v>
      </c>
      <c r="AE96" s="348">
        <f t="shared" si="35"/>
        <v>0</v>
      </c>
      <c r="AF96" s="348">
        <f t="shared" si="35"/>
        <v>0</v>
      </c>
      <c r="AG96" s="348">
        <f t="shared" si="35"/>
        <v>0</v>
      </c>
      <c r="AH96" s="348">
        <f t="shared" si="35"/>
        <v>0</v>
      </c>
      <c r="AI96" s="348">
        <f t="shared" si="35"/>
        <v>0</v>
      </c>
      <c r="AJ96" s="348">
        <f t="shared" si="35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6" ref="H97:L98">P97</f>
        <v>0</v>
      </c>
      <c r="I97" s="100">
        <f t="shared" si="36"/>
        <v>0</v>
      </c>
      <c r="J97" s="100">
        <f t="shared" si="36"/>
        <v>0</v>
      </c>
      <c r="K97" s="100">
        <f t="shared" si="36"/>
        <v>0</v>
      </c>
      <c r="L97" s="100">
        <f t="shared" si="36"/>
        <v>0</v>
      </c>
      <c r="M97" s="348"/>
      <c r="N97" s="324"/>
      <c r="O97" s="324"/>
      <c r="P97" s="324"/>
      <c r="Q97" s="324"/>
      <c r="R97" s="324"/>
      <c r="S97" s="407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6"/>
        <v>0</v>
      </c>
      <c r="I98" s="100">
        <f t="shared" si="36"/>
        <v>0</v>
      </c>
      <c r="J98" s="100">
        <f t="shared" si="36"/>
        <v>0</v>
      </c>
      <c r="K98" s="100">
        <f t="shared" si="36"/>
        <v>0</v>
      </c>
      <c r="L98" s="100">
        <f t="shared" si="36"/>
        <v>0</v>
      </c>
      <c r="M98" s="348"/>
      <c r="N98" s="324"/>
      <c r="O98" s="324"/>
      <c r="P98" s="324"/>
      <c r="Q98" s="324"/>
      <c r="R98" s="324"/>
      <c r="S98" s="407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97">
        <f>N99</f>
        <v>149000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>
        <f>57000+92000</f>
        <v>149000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7" ref="F100:L100">N100</f>
        <v>0</v>
      </c>
      <c r="G100" s="100">
        <f t="shared" si="37"/>
        <v>0</v>
      </c>
      <c r="H100" s="100">
        <f t="shared" si="37"/>
        <v>0</v>
      </c>
      <c r="I100" s="100">
        <f t="shared" si="37"/>
        <v>0</v>
      </c>
      <c r="J100" s="100">
        <f t="shared" si="37"/>
        <v>0</v>
      </c>
      <c r="K100" s="100">
        <f t="shared" si="37"/>
        <v>0</v>
      </c>
      <c r="L100" s="100">
        <f t="shared" si="37"/>
        <v>0</v>
      </c>
      <c r="M100" s="418"/>
      <c r="N100" s="348"/>
      <c r="O100" s="324"/>
      <c r="P100" s="324"/>
      <c r="Q100" s="324"/>
      <c r="R100" s="324"/>
      <c r="S100" s="407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43.5" customHeight="1">
      <c r="A102" s="229" t="s">
        <v>136</v>
      </c>
      <c r="B102" s="230"/>
      <c r="C102" s="488"/>
      <c r="D102" s="241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3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34.5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27.75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72" r:id="rId1"/>
  <rowBreaks count="2" manualBreakCount="2">
    <brk id="43" max="11" man="1"/>
    <brk id="9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B74">
      <selection activeCell="K101" sqref="K101"/>
    </sheetView>
  </sheetViews>
  <sheetFormatPr defaultColWidth="9.00390625" defaultRowHeight="17.25" customHeight="1"/>
  <cols>
    <col min="1" max="1" width="70.50390625" style="40" customWidth="1"/>
    <col min="2" max="2" width="9.375" style="106" customWidth="1"/>
    <col min="3" max="3" width="9.625" style="216" customWidth="1"/>
    <col min="4" max="4" width="18.50390625" style="216" customWidth="1"/>
    <col min="5" max="5" width="15.25390625" style="216" customWidth="1"/>
    <col min="6" max="6" width="0.2421875" style="105" hidden="1" customWidth="1"/>
    <col min="7" max="7" width="1.875" style="105" hidden="1" customWidth="1"/>
    <col min="8" max="8" width="13.625" style="105" customWidth="1"/>
    <col min="9" max="9" width="16.75390625" style="105" customWidth="1"/>
    <col min="10" max="10" width="17.125" style="105" customWidth="1"/>
    <col min="11" max="11" width="16.50390625" style="216" customWidth="1"/>
    <col min="12" max="12" width="13.75390625" style="216" customWidth="1"/>
    <col min="13" max="13" width="14.50390625" style="217" customWidth="1"/>
    <col min="14" max="14" width="12.5039062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1.00390625" style="106" customWidth="1"/>
    <col min="22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38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51.75" customHeight="1">
      <c r="A16" s="61" t="s">
        <v>20</v>
      </c>
      <c r="B16" s="61"/>
      <c r="C16" s="61"/>
      <c r="D16" s="35" t="s">
        <v>154</v>
      </c>
      <c r="E16" s="35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/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87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0" t="s">
        <v>40</v>
      </c>
      <c r="M19" s="78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/>
      <c r="W19" s="263"/>
      <c r="X19" s="263"/>
      <c r="Y19" s="263"/>
      <c r="Z19" s="264"/>
    </row>
    <row r="20" spans="1:26" s="87" customFormat="1" ht="12.75" customHeight="1">
      <c r="A20" s="83">
        <v>1</v>
      </c>
      <c r="B20" s="84">
        <v>2</v>
      </c>
      <c r="C20" s="85">
        <v>3</v>
      </c>
      <c r="D20" s="84">
        <v>4</v>
      </c>
      <c r="E20" s="84">
        <v>5</v>
      </c>
      <c r="F20" s="84">
        <v>5</v>
      </c>
      <c r="G20" s="84">
        <v>6</v>
      </c>
      <c r="H20" s="84">
        <v>6</v>
      </c>
      <c r="I20" s="84">
        <v>7</v>
      </c>
      <c r="J20" s="84">
        <v>8</v>
      </c>
      <c r="K20" s="86">
        <v>9</v>
      </c>
      <c r="L20" s="86">
        <v>10</v>
      </c>
      <c r="M20" s="86">
        <v>5</v>
      </c>
      <c r="N20" s="86">
        <v>6</v>
      </c>
      <c r="O20" s="86">
        <v>7</v>
      </c>
      <c r="P20" s="86">
        <v>8</v>
      </c>
      <c r="Q20" s="86">
        <v>9</v>
      </c>
      <c r="R20" s="86">
        <v>10</v>
      </c>
      <c r="S20" s="84">
        <v>3</v>
      </c>
      <c r="T20" s="84">
        <v>4</v>
      </c>
      <c r="U20" s="84">
        <v>5</v>
      </c>
      <c r="V20" s="84"/>
      <c r="W20" s="84"/>
      <c r="X20" s="265"/>
      <c r="Y20" s="84"/>
      <c r="Z20" s="265"/>
    </row>
    <row r="21" spans="1:59" ht="21" customHeight="1" thickBot="1">
      <c r="A21" s="88" t="s">
        <v>52</v>
      </c>
      <c r="B21" s="89"/>
      <c r="C21" s="90" t="s">
        <v>53</v>
      </c>
      <c r="D21" s="91">
        <f aca="true" t="shared" si="0" ref="D21:L36">M21</f>
        <v>253300</v>
      </c>
      <c r="E21" s="91">
        <f t="shared" si="0"/>
        <v>253300</v>
      </c>
      <c r="F21" s="325">
        <f t="shared" si="0"/>
        <v>0</v>
      </c>
      <c r="G21" s="325">
        <f t="shared" si="0"/>
        <v>-513949.61</v>
      </c>
      <c r="H21" s="325">
        <f t="shared" si="0"/>
        <v>0</v>
      </c>
      <c r="I21" s="325">
        <f t="shared" si="0"/>
        <v>226635.61</v>
      </c>
      <c r="J21" s="325">
        <f t="shared" si="0"/>
        <v>226635.61</v>
      </c>
      <c r="K21" s="325">
        <f t="shared" si="0"/>
        <v>225638.61</v>
      </c>
      <c r="L21" s="325">
        <f t="shared" si="0"/>
        <v>0</v>
      </c>
      <c r="M21" s="489">
        <f>M22+M62+M85+M100+M96</f>
        <v>253300</v>
      </c>
      <c r="N21" s="489">
        <f>N25+N28+N31+N32+N37+N99+N49+N60</f>
        <v>253300</v>
      </c>
      <c r="O21" s="489">
        <f aca="true" t="shared" si="1" ref="O21:U21">O22+O62+O85+O100+O96</f>
        <v>0</v>
      </c>
      <c r="P21" s="489">
        <f t="shared" si="1"/>
        <v>-513949.61</v>
      </c>
      <c r="Q21" s="489">
        <f t="shared" si="1"/>
        <v>0</v>
      </c>
      <c r="R21" s="489">
        <f t="shared" si="1"/>
        <v>226635.61</v>
      </c>
      <c r="S21" s="489">
        <f t="shared" si="1"/>
        <v>226635.61</v>
      </c>
      <c r="T21" s="489">
        <f t="shared" si="1"/>
        <v>225638.61</v>
      </c>
      <c r="U21" s="489">
        <f t="shared" si="1"/>
        <v>0</v>
      </c>
      <c r="V21" s="159"/>
      <c r="W21" s="103"/>
      <c r="X21" s="103"/>
      <c r="Y21" s="103"/>
      <c r="Z21" s="103"/>
      <c r="AA21" s="104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8.75" customHeight="1">
      <c r="A22" s="97" t="s">
        <v>54</v>
      </c>
      <c r="B22" s="98">
        <v>2000</v>
      </c>
      <c r="C22" s="99" t="s">
        <v>55</v>
      </c>
      <c r="D22" s="100">
        <f t="shared" si="0"/>
        <v>253300</v>
      </c>
      <c r="E22" s="270">
        <f t="shared" si="0"/>
        <v>0</v>
      </c>
      <c r="F22" s="100">
        <f aca="true" t="shared" si="2" ref="F22:G49">N22+V22</f>
        <v>0</v>
      </c>
      <c r="G22" s="100">
        <f t="shared" si="2"/>
        <v>0</v>
      </c>
      <c r="H22" s="270">
        <f t="shared" si="0"/>
        <v>0</v>
      </c>
      <c r="I22" s="270">
        <f t="shared" si="0"/>
        <v>226635.61</v>
      </c>
      <c r="J22" s="270">
        <f t="shared" si="0"/>
        <v>226635.61</v>
      </c>
      <c r="K22" s="270">
        <f t="shared" si="0"/>
        <v>225638.61</v>
      </c>
      <c r="L22" s="270">
        <f t="shared" si="0"/>
        <v>0</v>
      </c>
      <c r="M22" s="431">
        <f>M23+M29+M50+M53+M57+M61</f>
        <v>253300</v>
      </c>
      <c r="N22" s="431"/>
      <c r="O22" s="431">
        <f aca="true" t="shared" si="3" ref="O22:U22">O23+O29+O50+O53+O57+O61</f>
        <v>0</v>
      </c>
      <c r="P22" s="431">
        <f t="shared" si="3"/>
        <v>-513949.61</v>
      </c>
      <c r="Q22" s="431">
        <f t="shared" si="3"/>
        <v>0</v>
      </c>
      <c r="R22" s="431">
        <f t="shared" si="3"/>
        <v>226635.61</v>
      </c>
      <c r="S22" s="431">
        <f t="shared" si="3"/>
        <v>226635.61</v>
      </c>
      <c r="T22" s="431">
        <f t="shared" si="3"/>
        <v>225638.61</v>
      </c>
      <c r="U22" s="431">
        <f t="shared" si="3"/>
        <v>0</v>
      </c>
      <c r="V22" s="103"/>
      <c r="W22" s="103"/>
      <c r="X22" s="103"/>
      <c r="Y22" s="103"/>
      <c r="Z22" s="103"/>
      <c r="AA22" s="104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0"/>
        <v>0</v>
      </c>
      <c r="E23" s="270">
        <f t="shared" si="0"/>
        <v>0</v>
      </c>
      <c r="F23" s="100">
        <f t="shared" si="2"/>
        <v>0</v>
      </c>
      <c r="G23" s="100">
        <f t="shared" si="2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0">
        <f t="shared" si="0"/>
        <v>0</v>
      </c>
      <c r="M23" s="431">
        <f aca="true" t="shared" si="4" ref="M23:V23">M25+M28</f>
        <v>0</v>
      </c>
      <c r="N23" s="431"/>
      <c r="O23" s="431">
        <f t="shared" si="4"/>
        <v>0</v>
      </c>
      <c r="P23" s="431">
        <f t="shared" si="4"/>
        <v>0</v>
      </c>
      <c r="Q23" s="431">
        <f t="shared" si="4"/>
        <v>0</v>
      </c>
      <c r="R23" s="431">
        <f t="shared" si="4"/>
        <v>0</v>
      </c>
      <c r="S23" s="431">
        <f t="shared" si="4"/>
        <v>0</v>
      </c>
      <c r="T23" s="431">
        <f t="shared" si="4"/>
        <v>0</v>
      </c>
      <c r="U23" s="431">
        <f t="shared" si="4"/>
        <v>0</v>
      </c>
      <c r="V23" s="431">
        <f t="shared" si="4"/>
        <v>0</v>
      </c>
      <c r="W23" s="139"/>
      <c r="X23" s="139"/>
      <c r="Y23" s="139"/>
      <c r="Z23" s="432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0"/>
        <v>0</v>
      </c>
      <c r="E24" s="270">
        <f t="shared" si="0"/>
        <v>0</v>
      </c>
      <c r="F24" s="100">
        <f t="shared" si="2"/>
        <v>0</v>
      </c>
      <c r="G24" s="100">
        <f t="shared" si="2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0">
        <f t="shared" si="0"/>
        <v>0</v>
      </c>
      <c r="M24" s="433">
        <f aca="true" t="shared" si="5" ref="M24:R24">M26+M27</f>
        <v>0</v>
      </c>
      <c r="N24" s="434">
        <f t="shared" si="5"/>
        <v>0</v>
      </c>
      <c r="O24" s="435">
        <f t="shared" si="5"/>
        <v>0</v>
      </c>
      <c r="P24" s="436">
        <f t="shared" si="5"/>
        <v>0</v>
      </c>
      <c r="Q24" s="435">
        <f t="shared" si="5"/>
        <v>0</v>
      </c>
      <c r="R24" s="435">
        <f t="shared" si="5"/>
        <v>0</v>
      </c>
      <c r="S24" s="139"/>
      <c r="T24" s="139"/>
      <c r="U24" s="139"/>
      <c r="V24" s="139"/>
      <c r="W24" s="139"/>
      <c r="X24" s="139"/>
      <c r="Y24" s="139"/>
      <c r="Z24" s="432"/>
      <c r="AA24" s="108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0"/>
        <v>0</v>
      </c>
      <c r="E25" s="270">
        <f t="shared" si="0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0">
        <f t="shared" si="0"/>
        <v>0</v>
      </c>
      <c r="M25" s="433">
        <f>M26+M27</f>
        <v>0</v>
      </c>
      <c r="N25" s="433"/>
      <c r="O25" s="433">
        <f aca="true" t="shared" si="6" ref="O25:U25">O26+O27</f>
        <v>0</v>
      </c>
      <c r="P25" s="433">
        <f t="shared" si="6"/>
        <v>0</v>
      </c>
      <c r="Q25" s="433">
        <f t="shared" si="6"/>
        <v>0</v>
      </c>
      <c r="R25" s="433">
        <f t="shared" si="6"/>
        <v>0</v>
      </c>
      <c r="S25" s="433">
        <f t="shared" si="6"/>
        <v>0</v>
      </c>
      <c r="T25" s="433">
        <f t="shared" si="6"/>
        <v>0</v>
      </c>
      <c r="U25" s="433">
        <f t="shared" si="6"/>
        <v>0</v>
      </c>
      <c r="V25" s="139"/>
      <c r="W25" s="139"/>
      <c r="X25" s="139"/>
      <c r="Y25" s="139"/>
      <c r="Z25" s="432"/>
      <c r="AA25" s="108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5" customHeight="1">
      <c r="A26" s="111" t="s">
        <v>62</v>
      </c>
      <c r="B26" s="115">
        <v>2111</v>
      </c>
      <c r="C26" s="113" t="s">
        <v>63</v>
      </c>
      <c r="D26" s="100">
        <f t="shared" si="0"/>
        <v>0</v>
      </c>
      <c r="E26" s="270">
        <f t="shared" si="0"/>
        <v>0</v>
      </c>
      <c r="F26" s="100">
        <f t="shared" si="2"/>
        <v>0</v>
      </c>
      <c r="G26" s="100">
        <f t="shared" si="2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0">
        <f t="shared" si="0"/>
        <v>0</v>
      </c>
      <c r="M26" s="433"/>
      <c r="N26" s="434"/>
      <c r="O26" s="435"/>
      <c r="P26" s="437">
        <f>N26+O26-R26</f>
        <v>0</v>
      </c>
      <c r="Q26" s="435"/>
      <c r="R26" s="435"/>
      <c r="S26" s="139">
        <f>Q26+R26-U26</f>
        <v>0</v>
      </c>
      <c r="T26" s="139"/>
      <c r="U26" s="139"/>
      <c r="V26" s="139"/>
      <c r="W26" s="139"/>
      <c r="X26" s="139"/>
      <c r="Y26" s="103"/>
      <c r="Z26" s="432"/>
      <c r="AA26" s="104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5" customHeight="1">
      <c r="A27" s="111" t="s">
        <v>64</v>
      </c>
      <c r="B27" s="116">
        <v>2112</v>
      </c>
      <c r="C27" s="113" t="s">
        <v>65</v>
      </c>
      <c r="D27" s="100">
        <f t="shared" si="0"/>
        <v>0</v>
      </c>
      <c r="E27" s="270">
        <f t="shared" si="0"/>
        <v>0</v>
      </c>
      <c r="F27" s="100">
        <f t="shared" si="2"/>
        <v>0</v>
      </c>
      <c r="G27" s="100">
        <f t="shared" si="2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0">
        <f t="shared" si="0"/>
        <v>0</v>
      </c>
      <c r="M27" s="433"/>
      <c r="N27" s="434"/>
      <c r="O27" s="435"/>
      <c r="P27" s="437">
        <f>N27+O27-R27</f>
        <v>0</v>
      </c>
      <c r="Q27" s="435"/>
      <c r="R27" s="435"/>
      <c r="S27" s="139">
        <f>Q27+R27-U27</f>
        <v>0</v>
      </c>
      <c r="T27" s="139"/>
      <c r="U27" s="139"/>
      <c r="V27" s="139"/>
      <c r="W27" s="139"/>
      <c r="X27" s="139"/>
      <c r="Y27" s="139"/>
      <c r="Z27" s="432"/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5" customHeight="1">
      <c r="A28" s="114" t="s">
        <v>66</v>
      </c>
      <c r="B28" s="117">
        <v>2120</v>
      </c>
      <c r="C28" s="113" t="s">
        <v>67</v>
      </c>
      <c r="D28" s="100">
        <f t="shared" si="0"/>
        <v>0</v>
      </c>
      <c r="E28" s="270">
        <f t="shared" si="0"/>
        <v>0</v>
      </c>
      <c r="F28" s="100">
        <f t="shared" si="2"/>
        <v>0</v>
      </c>
      <c r="G28" s="100">
        <f t="shared" si="2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0">
        <f t="shared" si="0"/>
        <v>0</v>
      </c>
      <c r="M28" s="433"/>
      <c r="N28" s="434"/>
      <c r="O28" s="435"/>
      <c r="P28" s="438">
        <f>N28+O28-R28</f>
        <v>0</v>
      </c>
      <c r="Q28" s="435"/>
      <c r="R28" s="435"/>
      <c r="S28" s="139">
        <f>Q28+R28-U28</f>
        <v>0</v>
      </c>
      <c r="T28" s="139"/>
      <c r="U28" s="139"/>
      <c r="V28" s="139"/>
      <c r="W28" s="139"/>
      <c r="X28" s="139"/>
      <c r="Y28" s="103"/>
      <c r="Z28" s="432"/>
      <c r="AA28" s="104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.75" customHeight="1">
      <c r="A29" s="118" t="s">
        <v>68</v>
      </c>
      <c r="B29" s="119">
        <v>2200</v>
      </c>
      <c r="C29" s="99" t="s">
        <v>69</v>
      </c>
      <c r="D29" s="100">
        <f t="shared" si="0"/>
        <v>70000</v>
      </c>
      <c r="E29" s="270">
        <f t="shared" si="0"/>
        <v>0</v>
      </c>
      <c r="F29" s="100">
        <f t="shared" si="2"/>
        <v>0</v>
      </c>
      <c r="G29" s="100">
        <f t="shared" si="2"/>
        <v>0</v>
      </c>
      <c r="H29" s="270">
        <f t="shared" si="0"/>
        <v>0</v>
      </c>
      <c r="I29" s="270">
        <f t="shared" si="0"/>
        <v>53478.61</v>
      </c>
      <c r="J29" s="270">
        <f t="shared" si="0"/>
        <v>53478.61</v>
      </c>
      <c r="K29" s="270">
        <f t="shared" si="0"/>
        <v>52481.61</v>
      </c>
      <c r="L29" s="270">
        <f t="shared" si="0"/>
        <v>0</v>
      </c>
      <c r="M29" s="439">
        <f aca="true" t="shared" si="7" ref="M29:AA29">M30+M31+M32+M33+M35+M36+M37+M47</f>
        <v>70000</v>
      </c>
      <c r="N29" s="439"/>
      <c r="O29" s="439">
        <f t="shared" si="7"/>
        <v>0</v>
      </c>
      <c r="P29" s="439">
        <f t="shared" si="7"/>
        <v>5521.389999999999</v>
      </c>
      <c r="Q29" s="439">
        <f t="shared" si="7"/>
        <v>0</v>
      </c>
      <c r="R29" s="439">
        <f t="shared" si="7"/>
        <v>53478.61</v>
      </c>
      <c r="S29" s="439">
        <f t="shared" si="7"/>
        <v>53478.61</v>
      </c>
      <c r="T29" s="439">
        <f t="shared" si="7"/>
        <v>52481.61</v>
      </c>
      <c r="U29" s="439">
        <f t="shared" si="7"/>
        <v>0</v>
      </c>
      <c r="V29" s="439">
        <f t="shared" si="7"/>
        <v>0</v>
      </c>
      <c r="W29" s="439">
        <f t="shared" si="7"/>
        <v>0</v>
      </c>
      <c r="X29" s="439">
        <f t="shared" si="7"/>
        <v>0</v>
      </c>
      <c r="Y29" s="439">
        <f t="shared" si="7"/>
        <v>0</v>
      </c>
      <c r="Z29" s="439">
        <f t="shared" si="7"/>
        <v>0</v>
      </c>
      <c r="AA29" s="439">
        <f t="shared" si="7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8" customHeight="1">
      <c r="A30" s="118" t="s">
        <v>70</v>
      </c>
      <c r="B30" s="120">
        <v>2210</v>
      </c>
      <c r="C30" s="113" t="s">
        <v>71</v>
      </c>
      <c r="D30" s="100">
        <f t="shared" si="0"/>
        <v>1000</v>
      </c>
      <c r="E30" s="270">
        <f t="shared" si="0"/>
        <v>0</v>
      </c>
      <c r="F30" s="100">
        <f t="shared" si="2"/>
        <v>0</v>
      </c>
      <c r="G30" s="100">
        <f t="shared" si="2"/>
        <v>0</v>
      </c>
      <c r="H30" s="270">
        <f t="shared" si="0"/>
        <v>0</v>
      </c>
      <c r="I30" s="270">
        <f t="shared" si="0"/>
        <v>997</v>
      </c>
      <c r="J30" s="270">
        <f t="shared" si="0"/>
        <v>997</v>
      </c>
      <c r="K30" s="270">
        <f t="shared" si="0"/>
        <v>0</v>
      </c>
      <c r="L30" s="270">
        <f t="shared" si="0"/>
        <v>0</v>
      </c>
      <c r="M30" s="441">
        <v>1000</v>
      </c>
      <c r="N30" s="440"/>
      <c r="O30" s="441"/>
      <c r="P30" s="437">
        <f aca="true" t="shared" si="8" ref="P30:P36">N30+O30-R30</f>
        <v>-997</v>
      </c>
      <c r="Q30" s="441"/>
      <c r="R30" s="441">
        <v>997</v>
      </c>
      <c r="S30" s="139">
        <f>Q30+R30-U30</f>
        <v>997</v>
      </c>
      <c r="T30" s="139"/>
      <c r="U30" s="139"/>
      <c r="V30" s="139"/>
      <c r="W30" s="139"/>
      <c r="X30" s="139"/>
      <c r="Y30" s="103"/>
      <c r="Z30" s="432"/>
      <c r="AA30" s="104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7.25" customHeight="1">
      <c r="A31" s="121" t="s">
        <v>72</v>
      </c>
      <c r="B31" s="120">
        <v>2220</v>
      </c>
      <c r="C31" s="42" t="s">
        <v>73</v>
      </c>
      <c r="D31" s="100">
        <f t="shared" si="0"/>
        <v>0</v>
      </c>
      <c r="E31" s="270">
        <f t="shared" si="0"/>
        <v>0</v>
      </c>
      <c r="F31" s="100">
        <f t="shared" si="2"/>
        <v>0</v>
      </c>
      <c r="G31" s="100">
        <f t="shared" si="2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0">
        <f t="shared" si="0"/>
        <v>0</v>
      </c>
      <c r="M31" s="441"/>
      <c r="N31" s="440"/>
      <c r="O31" s="441"/>
      <c r="P31" s="437">
        <f t="shared" si="8"/>
        <v>0</v>
      </c>
      <c r="Q31" s="441"/>
      <c r="R31" s="441"/>
      <c r="S31" s="139">
        <f aca="true" t="shared" si="9" ref="S31:S36">Q31+R31-U31</f>
        <v>0</v>
      </c>
      <c r="T31" s="139"/>
      <c r="U31" s="139"/>
      <c r="V31" s="139"/>
      <c r="W31" s="139"/>
      <c r="X31" s="139"/>
      <c r="Y31" s="103"/>
      <c r="Z31" s="432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7.25" customHeight="1">
      <c r="A32" s="121" t="s">
        <v>74</v>
      </c>
      <c r="B32" s="120">
        <v>2230</v>
      </c>
      <c r="C32" s="122">
        <v>110</v>
      </c>
      <c r="D32" s="100">
        <f t="shared" si="0"/>
        <v>0</v>
      </c>
      <c r="E32" s="270">
        <f t="shared" si="0"/>
        <v>0</v>
      </c>
      <c r="F32" s="100">
        <f t="shared" si="2"/>
        <v>0</v>
      </c>
      <c r="G32" s="100">
        <f t="shared" si="2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0">
        <f t="shared" si="0"/>
        <v>0</v>
      </c>
      <c r="M32" s="441"/>
      <c r="N32" s="440"/>
      <c r="O32" s="441"/>
      <c r="P32" s="437">
        <f t="shared" si="8"/>
        <v>0</v>
      </c>
      <c r="Q32" s="441"/>
      <c r="R32" s="441"/>
      <c r="S32" s="139">
        <f t="shared" si="9"/>
        <v>0</v>
      </c>
      <c r="T32" s="139"/>
      <c r="U32" s="139"/>
      <c r="V32" s="139"/>
      <c r="W32" s="139"/>
      <c r="X32" s="139"/>
      <c r="Y32" s="103"/>
      <c r="Z32" s="432"/>
      <c r="AA32" s="104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0"/>
        <v>10000</v>
      </c>
      <c r="E33" s="270">
        <f t="shared" si="0"/>
        <v>0</v>
      </c>
      <c r="F33" s="290">
        <f t="shared" si="2"/>
        <v>0</v>
      </c>
      <c r="G33" s="100">
        <f t="shared" si="2"/>
        <v>0</v>
      </c>
      <c r="H33" s="270">
        <f t="shared" si="0"/>
        <v>0</v>
      </c>
      <c r="I33" s="270">
        <f t="shared" si="0"/>
        <v>10000</v>
      </c>
      <c r="J33" s="270">
        <f t="shared" si="0"/>
        <v>10000</v>
      </c>
      <c r="K33" s="270">
        <f t="shared" si="0"/>
        <v>10000</v>
      </c>
      <c r="L33" s="270">
        <f t="shared" si="0"/>
        <v>0</v>
      </c>
      <c r="M33" s="441">
        <v>10000</v>
      </c>
      <c r="N33" s="440"/>
      <c r="O33" s="441"/>
      <c r="P33" s="437">
        <f t="shared" si="8"/>
        <v>-10000</v>
      </c>
      <c r="Q33" s="441"/>
      <c r="R33" s="441">
        <v>10000</v>
      </c>
      <c r="S33" s="139">
        <f t="shared" si="9"/>
        <v>10000</v>
      </c>
      <c r="T33" s="442">
        <v>10000</v>
      </c>
      <c r="U33" s="442"/>
      <c r="V33" s="442"/>
      <c r="W33" s="442"/>
      <c r="X33" s="442"/>
      <c r="Y33" s="443"/>
      <c r="Z33" s="444"/>
      <c r="AA33" s="124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0"/>
        <v>0</v>
      </c>
      <c r="E34" s="270">
        <f t="shared" si="0"/>
        <v>0</v>
      </c>
      <c r="F34" s="100">
        <f t="shared" si="2"/>
        <v>0</v>
      </c>
      <c r="G34" s="100">
        <f t="shared" si="2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0">
        <f t="shared" si="0"/>
        <v>0</v>
      </c>
      <c r="M34" s="410"/>
      <c r="N34" s="440"/>
      <c r="O34" s="441"/>
      <c r="P34" s="437">
        <f t="shared" si="8"/>
        <v>0</v>
      </c>
      <c r="Q34" s="441"/>
      <c r="R34" s="441"/>
      <c r="S34" s="139">
        <f t="shared" si="9"/>
        <v>0</v>
      </c>
      <c r="T34" s="139"/>
      <c r="U34" s="139"/>
      <c r="V34" s="139"/>
      <c r="W34" s="139"/>
      <c r="X34" s="139"/>
      <c r="Y34" s="103"/>
      <c r="Z34" s="432"/>
      <c r="AA34" s="104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7.25" customHeight="1">
      <c r="A35" s="127" t="s">
        <v>77</v>
      </c>
      <c r="B35" s="128">
        <v>2250</v>
      </c>
      <c r="C35" s="129">
        <v>130</v>
      </c>
      <c r="D35" s="100">
        <f t="shared" si="0"/>
        <v>0</v>
      </c>
      <c r="E35" s="270">
        <f t="shared" si="0"/>
        <v>0</v>
      </c>
      <c r="F35" s="100">
        <f t="shared" si="2"/>
        <v>0</v>
      </c>
      <c r="G35" s="100">
        <f t="shared" si="2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1">
        <f t="shared" si="0"/>
        <v>0</v>
      </c>
      <c r="M35" s="410"/>
      <c r="N35" s="440"/>
      <c r="O35" s="441"/>
      <c r="P35" s="437">
        <f t="shared" si="8"/>
        <v>0</v>
      </c>
      <c r="Q35" s="441"/>
      <c r="R35" s="441"/>
      <c r="S35" s="139">
        <f t="shared" si="9"/>
        <v>0</v>
      </c>
      <c r="T35" s="139"/>
      <c r="U35" s="139"/>
      <c r="V35" s="139"/>
      <c r="W35" s="139"/>
      <c r="X35" s="139"/>
      <c r="Y35" s="103"/>
      <c r="Z35" s="432"/>
      <c r="AA35" s="104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5" customHeight="1">
      <c r="A36" s="131" t="s">
        <v>78</v>
      </c>
      <c r="B36" s="128">
        <v>2260</v>
      </c>
      <c r="C36" s="129">
        <v>140</v>
      </c>
      <c r="D36" s="100">
        <f t="shared" si="0"/>
        <v>0</v>
      </c>
      <c r="E36" s="270">
        <f t="shared" si="0"/>
        <v>0</v>
      </c>
      <c r="F36" s="100">
        <f t="shared" si="2"/>
        <v>0</v>
      </c>
      <c r="G36" s="100">
        <f t="shared" si="2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1">
        <f t="shared" si="0"/>
        <v>0</v>
      </c>
      <c r="M36" s="410"/>
      <c r="N36" s="440"/>
      <c r="O36" s="441"/>
      <c r="P36" s="437">
        <f t="shared" si="8"/>
        <v>0</v>
      </c>
      <c r="Q36" s="441"/>
      <c r="R36" s="441"/>
      <c r="S36" s="139">
        <f t="shared" si="9"/>
        <v>0</v>
      </c>
      <c r="T36" s="139"/>
      <c r="U36" s="139"/>
      <c r="V36" s="139"/>
      <c r="W36" s="139"/>
      <c r="X36" s="139"/>
      <c r="Y36" s="103"/>
      <c r="Z36" s="432"/>
      <c r="AA36" s="104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7.25" customHeight="1">
      <c r="A37" s="127" t="s">
        <v>79</v>
      </c>
      <c r="B37" s="132">
        <v>2270</v>
      </c>
      <c r="C37" s="133">
        <v>150</v>
      </c>
      <c r="D37" s="100">
        <f aca="true" t="shared" si="10" ref="D37:E73">M37</f>
        <v>0</v>
      </c>
      <c r="E37" s="270">
        <f t="shared" si="10"/>
        <v>0</v>
      </c>
      <c r="F37" s="100">
        <f t="shared" si="2"/>
        <v>0</v>
      </c>
      <c r="G37" s="100">
        <f t="shared" si="2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1">
        <f t="shared" si="11"/>
        <v>0</v>
      </c>
      <c r="M37" s="410">
        <f aca="true" t="shared" si="12" ref="M37:U37">SUM(M38:M43)</f>
        <v>0</v>
      </c>
      <c r="N37" s="445">
        <f t="shared" si="12"/>
        <v>0</v>
      </c>
      <c r="O37" s="441">
        <f t="shared" si="12"/>
        <v>0</v>
      </c>
      <c r="P37" s="446">
        <f t="shared" si="12"/>
        <v>0</v>
      </c>
      <c r="Q37" s="441">
        <f t="shared" si="12"/>
        <v>0</v>
      </c>
      <c r="R37" s="441">
        <f t="shared" si="12"/>
        <v>0</v>
      </c>
      <c r="S37" s="441">
        <f t="shared" si="12"/>
        <v>0</v>
      </c>
      <c r="T37" s="441">
        <f t="shared" si="12"/>
        <v>0</v>
      </c>
      <c r="U37" s="441">
        <f t="shared" si="12"/>
        <v>0</v>
      </c>
      <c r="V37" s="139"/>
      <c r="W37" s="139"/>
      <c r="X37" s="139"/>
      <c r="Y37" s="103"/>
      <c r="Z37" s="432"/>
      <c r="AA37" s="104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5" customHeight="1">
      <c r="A38" s="121" t="s">
        <v>80</v>
      </c>
      <c r="B38" s="120">
        <v>2271</v>
      </c>
      <c r="C38" s="123">
        <v>160</v>
      </c>
      <c r="D38" s="100">
        <f t="shared" si="10"/>
        <v>0</v>
      </c>
      <c r="E38" s="270">
        <f t="shared" si="10"/>
        <v>0</v>
      </c>
      <c r="F38" s="100">
        <f t="shared" si="2"/>
        <v>0</v>
      </c>
      <c r="G38" s="100">
        <f t="shared" si="2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1">
        <f t="shared" si="11"/>
        <v>0</v>
      </c>
      <c r="M38" s="410"/>
      <c r="N38" s="440"/>
      <c r="O38" s="441"/>
      <c r="P38" s="437">
        <f aca="true" t="shared" si="13" ref="P38:P43">N38+O38-R38</f>
        <v>0</v>
      </c>
      <c r="Q38" s="441"/>
      <c r="R38" s="441"/>
      <c r="S38" s="139">
        <f aca="true" t="shared" si="14" ref="S38:S43">Q38+R38-U38</f>
        <v>0</v>
      </c>
      <c r="T38" s="139"/>
      <c r="U38" s="139"/>
      <c r="V38" s="139"/>
      <c r="W38" s="139"/>
      <c r="X38" s="139"/>
      <c r="Y38" s="103"/>
      <c r="Z38" s="432"/>
      <c r="AA38" s="104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5" customHeight="1">
      <c r="A39" s="121" t="s">
        <v>81</v>
      </c>
      <c r="B39" s="120">
        <v>2272</v>
      </c>
      <c r="C39" s="123">
        <v>170</v>
      </c>
      <c r="D39" s="100">
        <f t="shared" si="10"/>
        <v>0</v>
      </c>
      <c r="E39" s="270">
        <f t="shared" si="10"/>
        <v>0</v>
      </c>
      <c r="F39" s="100">
        <f t="shared" si="2"/>
        <v>0</v>
      </c>
      <c r="G39" s="100">
        <f t="shared" si="2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1">
        <f t="shared" si="11"/>
        <v>0</v>
      </c>
      <c r="M39" s="410"/>
      <c r="N39" s="440"/>
      <c r="O39" s="441"/>
      <c r="P39" s="437">
        <f t="shared" si="13"/>
        <v>0</v>
      </c>
      <c r="Q39" s="441"/>
      <c r="R39" s="441"/>
      <c r="S39" s="139">
        <f t="shared" si="14"/>
        <v>0</v>
      </c>
      <c r="T39" s="139"/>
      <c r="U39" s="139"/>
      <c r="V39" s="139"/>
      <c r="W39" s="139"/>
      <c r="X39" s="139"/>
      <c r="Y39" s="103"/>
      <c r="Z39" s="432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5" customHeight="1">
      <c r="A40" s="121" t="s">
        <v>82</v>
      </c>
      <c r="B40" s="120">
        <v>2273</v>
      </c>
      <c r="C40" s="123">
        <v>180</v>
      </c>
      <c r="D40" s="100">
        <f t="shared" si="10"/>
        <v>0</v>
      </c>
      <c r="E40" s="270">
        <f t="shared" si="10"/>
        <v>0</v>
      </c>
      <c r="F40" s="100">
        <f t="shared" si="2"/>
        <v>0</v>
      </c>
      <c r="G40" s="100">
        <f t="shared" si="2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1">
        <f t="shared" si="11"/>
        <v>0</v>
      </c>
      <c r="M40" s="410"/>
      <c r="N40" s="440"/>
      <c r="O40" s="441"/>
      <c r="P40" s="437">
        <f t="shared" si="13"/>
        <v>0</v>
      </c>
      <c r="Q40" s="441"/>
      <c r="R40" s="441"/>
      <c r="S40" s="139">
        <f t="shared" si="14"/>
        <v>0</v>
      </c>
      <c r="T40" s="103"/>
      <c r="U40" s="103"/>
      <c r="V40" s="103"/>
      <c r="W40" s="103"/>
      <c r="X40" s="103"/>
      <c r="Y40" s="103"/>
      <c r="Z40" s="103"/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5" customHeight="1">
      <c r="A41" s="121" t="s">
        <v>83</v>
      </c>
      <c r="B41" s="120">
        <v>2274</v>
      </c>
      <c r="C41" s="122">
        <v>190</v>
      </c>
      <c r="D41" s="100">
        <f t="shared" si="10"/>
        <v>0</v>
      </c>
      <c r="E41" s="270">
        <f t="shared" si="10"/>
        <v>0</v>
      </c>
      <c r="F41" s="100">
        <f t="shared" si="2"/>
        <v>0</v>
      </c>
      <c r="G41" s="100">
        <f t="shared" si="2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1">
        <f t="shared" si="11"/>
        <v>0</v>
      </c>
      <c r="M41" s="410"/>
      <c r="N41" s="440"/>
      <c r="O41" s="441"/>
      <c r="P41" s="437">
        <f t="shared" si="13"/>
        <v>0</v>
      </c>
      <c r="Q41" s="441"/>
      <c r="R41" s="441"/>
      <c r="S41" s="139">
        <f t="shared" si="14"/>
        <v>0</v>
      </c>
      <c r="T41" s="139"/>
      <c r="U41" s="139"/>
      <c r="V41" s="139"/>
      <c r="W41" s="139"/>
      <c r="X41" s="139"/>
      <c r="Y41" s="103"/>
      <c r="Z41" s="432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5" customHeight="1">
      <c r="A42" s="134" t="s">
        <v>84</v>
      </c>
      <c r="B42" s="120">
        <v>2275</v>
      </c>
      <c r="C42" s="135">
        <v>200</v>
      </c>
      <c r="D42" s="197">
        <f t="shared" si="10"/>
        <v>0</v>
      </c>
      <c r="E42" s="296">
        <f t="shared" si="10"/>
        <v>0</v>
      </c>
      <c r="F42" s="197">
        <f t="shared" si="2"/>
        <v>0</v>
      </c>
      <c r="G42" s="197">
        <f t="shared" si="2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7">
        <f t="shared" si="11"/>
        <v>0</v>
      </c>
      <c r="M42" s="447"/>
      <c r="N42" s="448"/>
      <c r="O42" s="449"/>
      <c r="P42" s="450">
        <f t="shared" si="13"/>
        <v>0</v>
      </c>
      <c r="Q42" s="449"/>
      <c r="R42" s="449"/>
      <c r="S42" s="451">
        <f t="shared" si="14"/>
        <v>0</v>
      </c>
      <c r="T42" s="451"/>
      <c r="U42" s="451"/>
      <c r="V42" s="451"/>
      <c r="W42" s="451"/>
      <c r="X42" s="451"/>
      <c r="Y42" s="138"/>
      <c r="Z42" s="452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5" customHeight="1">
      <c r="A43" s="134" t="s">
        <v>85</v>
      </c>
      <c r="B43" s="120">
        <v>2276</v>
      </c>
      <c r="C43" s="122">
        <v>210</v>
      </c>
      <c r="D43" s="100">
        <f t="shared" si="10"/>
        <v>0</v>
      </c>
      <c r="E43" s="270">
        <f t="shared" si="10"/>
        <v>0</v>
      </c>
      <c r="F43" s="277">
        <f t="shared" si="2"/>
        <v>0</v>
      </c>
      <c r="G43" s="100">
        <f t="shared" si="2"/>
        <v>0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0">
        <f t="shared" si="11"/>
        <v>0</v>
      </c>
      <c r="M43" s="441"/>
      <c r="N43" s="440"/>
      <c r="O43" s="441"/>
      <c r="P43" s="437">
        <f t="shared" si="13"/>
        <v>0</v>
      </c>
      <c r="Q43" s="441"/>
      <c r="R43" s="441"/>
      <c r="S43" s="139">
        <f t="shared" si="14"/>
        <v>0</v>
      </c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5" customHeight="1">
      <c r="A44" s="142"/>
      <c r="B44" s="143"/>
      <c r="C44" s="144"/>
      <c r="D44" s="145"/>
      <c r="E44" s="483"/>
      <c r="F44" s="484"/>
      <c r="G44" s="145"/>
      <c r="H44" s="483"/>
      <c r="I44" s="483"/>
      <c r="J44" s="483"/>
      <c r="K44" s="483"/>
      <c r="L44" s="483"/>
      <c r="M44" s="453"/>
      <c r="N44" s="454"/>
      <c r="O44" s="453"/>
      <c r="P44" s="455"/>
      <c r="Q44" s="453"/>
      <c r="R44" s="453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5" customHeight="1">
      <c r="A45" s="142"/>
      <c r="B45" s="143"/>
      <c r="C45" s="144"/>
      <c r="D45" s="151">
        <v>2</v>
      </c>
      <c r="E45" s="483"/>
      <c r="F45" s="484"/>
      <c r="G45" s="145"/>
      <c r="H45" s="483"/>
      <c r="I45" s="483"/>
      <c r="J45" s="483"/>
      <c r="K45" s="483" t="s">
        <v>86</v>
      </c>
      <c r="L45" s="483"/>
      <c r="M45" s="453"/>
      <c r="N45" s="454"/>
      <c r="O45" s="453"/>
      <c r="P45" s="455"/>
      <c r="Q45" s="453"/>
      <c r="R45" s="453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485">
        <v>4</v>
      </c>
      <c r="E46" s="485">
        <v>5</v>
      </c>
      <c r="F46" s="485">
        <v>5</v>
      </c>
      <c r="G46" s="485">
        <v>6</v>
      </c>
      <c r="H46" s="485">
        <v>6</v>
      </c>
      <c r="I46" s="485">
        <v>7</v>
      </c>
      <c r="J46" s="485">
        <v>8</v>
      </c>
      <c r="K46" s="485">
        <v>9</v>
      </c>
      <c r="L46" s="485">
        <v>10</v>
      </c>
      <c r="M46" s="152">
        <v>1</v>
      </c>
      <c r="N46" s="152">
        <v>2</v>
      </c>
      <c r="O46" s="152">
        <v>3</v>
      </c>
      <c r="P46" s="152">
        <v>4</v>
      </c>
      <c r="Q46" s="152">
        <v>5</v>
      </c>
      <c r="R46" s="152">
        <v>5</v>
      </c>
      <c r="S46" s="152">
        <v>6</v>
      </c>
      <c r="T46" s="152">
        <v>6</v>
      </c>
      <c r="U46" s="152">
        <v>7</v>
      </c>
      <c r="V46" s="152"/>
      <c r="W46" s="153"/>
      <c r="X46" s="153"/>
      <c r="Y46" s="103"/>
      <c r="Z46" s="139"/>
      <c r="AA46" s="103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29.25" customHeight="1">
      <c r="A47" s="154" t="s">
        <v>87</v>
      </c>
      <c r="B47" s="155">
        <v>2280</v>
      </c>
      <c r="C47" s="156">
        <v>220</v>
      </c>
      <c r="D47" s="91">
        <f t="shared" si="10"/>
        <v>59000</v>
      </c>
      <c r="E47" s="325">
        <f t="shared" si="10"/>
        <v>0</v>
      </c>
      <c r="F47" s="91">
        <f t="shared" si="2"/>
        <v>0</v>
      </c>
      <c r="G47" s="91">
        <f t="shared" si="2"/>
        <v>0</v>
      </c>
      <c r="H47" s="325">
        <f t="shared" si="11"/>
        <v>0</v>
      </c>
      <c r="I47" s="325">
        <f t="shared" si="11"/>
        <v>42481.61</v>
      </c>
      <c r="J47" s="325">
        <f t="shared" si="11"/>
        <v>42481.61</v>
      </c>
      <c r="K47" s="325">
        <f t="shared" si="11"/>
        <v>42481.61</v>
      </c>
      <c r="L47" s="326">
        <f t="shared" si="11"/>
        <v>0</v>
      </c>
      <c r="M47" s="457">
        <f>M49+M48</f>
        <v>59000</v>
      </c>
      <c r="N47" s="458"/>
      <c r="O47" s="459">
        <f>O49+O48</f>
        <v>0</v>
      </c>
      <c r="P47" s="460">
        <f>SUM(P48:P49)</f>
        <v>16518.39</v>
      </c>
      <c r="Q47" s="459">
        <f>Q49+Q48</f>
        <v>0</v>
      </c>
      <c r="R47" s="459">
        <f>R49+R48</f>
        <v>42481.61</v>
      </c>
      <c r="S47" s="459">
        <f>S49+S48</f>
        <v>42481.61</v>
      </c>
      <c r="T47" s="459">
        <f>T49+T48</f>
        <v>42481.61</v>
      </c>
      <c r="U47" s="459">
        <f>U49+U48</f>
        <v>0</v>
      </c>
      <c r="V47" s="461"/>
      <c r="W47" s="461"/>
      <c r="X47" s="461"/>
      <c r="Y47" s="159"/>
      <c r="Z47" s="462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0"/>
        <v>0</v>
      </c>
      <c r="E48" s="270">
        <f t="shared" si="10"/>
        <v>0</v>
      </c>
      <c r="F48" s="277">
        <f t="shared" si="2"/>
        <v>0</v>
      </c>
      <c r="G48" s="100">
        <f t="shared" si="2"/>
        <v>0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447"/>
      <c r="N48" s="448"/>
      <c r="O48" s="449"/>
      <c r="P48" s="450">
        <f>N48+O48-R48</f>
        <v>0</v>
      </c>
      <c r="Q48" s="449"/>
      <c r="R48" s="449"/>
      <c r="S48" s="451">
        <f>Q48+R48-U48</f>
        <v>0</v>
      </c>
      <c r="T48" s="451"/>
      <c r="U48" s="451"/>
      <c r="V48" s="451"/>
      <c r="W48" s="451"/>
      <c r="X48" s="451"/>
      <c r="Y48" s="451"/>
      <c r="Z48" s="452"/>
      <c r="AA48" s="108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s="166" customFormat="1" ht="34.5" customHeight="1" thickBot="1">
      <c r="A49" s="160" t="s">
        <v>89</v>
      </c>
      <c r="B49" s="120">
        <v>2282</v>
      </c>
      <c r="C49" s="122">
        <v>240</v>
      </c>
      <c r="D49" s="100">
        <f t="shared" si="10"/>
        <v>59000</v>
      </c>
      <c r="E49" s="270">
        <f t="shared" si="10"/>
        <v>59000</v>
      </c>
      <c r="F49" s="100">
        <f t="shared" si="2"/>
        <v>59000</v>
      </c>
      <c r="G49" s="100">
        <f t="shared" si="2"/>
        <v>0</v>
      </c>
      <c r="H49" s="270">
        <f t="shared" si="11"/>
        <v>0</v>
      </c>
      <c r="I49" s="270">
        <f t="shared" si="11"/>
        <v>42481.61</v>
      </c>
      <c r="J49" s="270">
        <f t="shared" si="11"/>
        <v>42481.61</v>
      </c>
      <c r="K49" s="270">
        <f t="shared" si="11"/>
        <v>42481.61</v>
      </c>
      <c r="L49" s="270">
        <f t="shared" si="11"/>
        <v>0</v>
      </c>
      <c r="M49" s="463">
        <v>59000</v>
      </c>
      <c r="N49" s="464">
        <v>59000</v>
      </c>
      <c r="O49" s="465"/>
      <c r="P49" s="466">
        <f>N49+O49-R49</f>
        <v>16518.39</v>
      </c>
      <c r="Q49" s="465"/>
      <c r="R49" s="465">
        <v>42481.61</v>
      </c>
      <c r="S49" s="451">
        <f>Q49+R49-U49</f>
        <v>42481.61</v>
      </c>
      <c r="T49" s="478">
        <v>42481.61</v>
      </c>
      <c r="U49" s="478"/>
      <c r="V49" s="478"/>
      <c r="W49" s="478"/>
      <c r="X49" s="478"/>
      <c r="Y49" s="163"/>
      <c r="Z49" s="479"/>
      <c r="AA49" s="164"/>
      <c r="AB49" s="164"/>
      <c r="AC49" s="164"/>
      <c r="AD49" s="164"/>
      <c r="AE49" s="164"/>
      <c r="AF49" s="164"/>
      <c r="AG49" s="164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0"/>
        <v>0</v>
      </c>
      <c r="E50" s="270">
        <f t="shared" si="10"/>
        <v>0</v>
      </c>
      <c r="F50" s="277">
        <f aca="true" t="shared" si="15" ref="F50:G65">N50+V50</f>
        <v>0</v>
      </c>
      <c r="G50" s="100">
        <f t="shared" si="15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457">
        <f>M51+M52</f>
        <v>0</v>
      </c>
      <c r="N50" s="457">
        <f aca="true" t="shared" si="16" ref="N50:U50">N51+N52</f>
        <v>0</v>
      </c>
      <c r="O50" s="457">
        <f t="shared" si="16"/>
        <v>0</v>
      </c>
      <c r="P50" s="457">
        <f t="shared" si="16"/>
        <v>0</v>
      </c>
      <c r="Q50" s="457">
        <f t="shared" si="16"/>
        <v>0</v>
      </c>
      <c r="R50" s="457">
        <f t="shared" si="16"/>
        <v>0</v>
      </c>
      <c r="S50" s="457">
        <f t="shared" si="16"/>
        <v>0</v>
      </c>
      <c r="T50" s="457">
        <f t="shared" si="16"/>
        <v>0</v>
      </c>
      <c r="U50" s="457">
        <f t="shared" si="16"/>
        <v>0</v>
      </c>
      <c r="V50" s="461"/>
      <c r="W50" s="461"/>
      <c r="X50" s="461"/>
      <c r="Y50" s="461"/>
      <c r="Z50" s="462"/>
      <c r="AA50" s="108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0"/>
        <v>0</v>
      </c>
      <c r="E51" s="270">
        <f t="shared" si="10"/>
        <v>0</v>
      </c>
      <c r="F51" s="277">
        <f t="shared" si="15"/>
        <v>0</v>
      </c>
      <c r="G51" s="100">
        <f t="shared" si="15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457"/>
      <c r="N51" s="457"/>
      <c r="O51" s="457"/>
      <c r="P51" s="457"/>
      <c r="Q51" s="457"/>
      <c r="R51" s="457"/>
      <c r="S51" s="451">
        <f>Q51+R51-U51</f>
        <v>0</v>
      </c>
      <c r="T51" s="457"/>
      <c r="U51" s="457"/>
      <c r="V51" s="139"/>
      <c r="W51" s="139"/>
      <c r="X51" s="139"/>
      <c r="Y51" s="139"/>
      <c r="Z51" s="432"/>
      <c r="AA51" s="108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17.25" customHeight="1">
      <c r="A52" s="169" t="s">
        <v>92</v>
      </c>
      <c r="B52" s="98">
        <v>2420</v>
      </c>
      <c r="C52" s="168">
        <v>270</v>
      </c>
      <c r="D52" s="100">
        <f t="shared" si="10"/>
        <v>0</v>
      </c>
      <c r="E52" s="270">
        <f t="shared" si="10"/>
        <v>0</v>
      </c>
      <c r="F52" s="277">
        <f t="shared" si="15"/>
        <v>0</v>
      </c>
      <c r="G52" s="100">
        <f t="shared" si="15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410"/>
      <c r="N52" s="437"/>
      <c r="O52" s="441"/>
      <c r="P52" s="437">
        <f>N52+O52-R52</f>
        <v>0</v>
      </c>
      <c r="Q52" s="441"/>
      <c r="R52" s="441"/>
      <c r="S52" s="139">
        <f>Q52+R52-U52</f>
        <v>0</v>
      </c>
      <c r="T52" s="139"/>
      <c r="U52" s="139"/>
      <c r="V52" s="139"/>
      <c r="W52" s="139"/>
      <c r="X52" s="139"/>
      <c r="Y52" s="139"/>
      <c r="Z52" s="432"/>
      <c r="AA52" s="108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0"/>
        <v>0</v>
      </c>
      <c r="E53" s="270">
        <f t="shared" si="10"/>
        <v>0</v>
      </c>
      <c r="F53" s="277">
        <f t="shared" si="15"/>
        <v>0</v>
      </c>
      <c r="G53" s="100">
        <f t="shared" si="15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410">
        <f>M54+M55+M56</f>
        <v>0</v>
      </c>
      <c r="N53" s="410">
        <f aca="true" t="shared" si="17" ref="N53:Y53">N54+N55+N56</f>
        <v>0</v>
      </c>
      <c r="O53" s="410">
        <f t="shared" si="17"/>
        <v>0</v>
      </c>
      <c r="P53" s="410">
        <f t="shared" si="17"/>
        <v>0</v>
      </c>
      <c r="Q53" s="410">
        <f t="shared" si="17"/>
        <v>0</v>
      </c>
      <c r="R53" s="410">
        <f t="shared" si="17"/>
        <v>0</v>
      </c>
      <c r="S53" s="410">
        <f t="shared" si="17"/>
        <v>0</v>
      </c>
      <c r="T53" s="410">
        <f t="shared" si="17"/>
        <v>0</v>
      </c>
      <c r="U53" s="410">
        <f t="shared" si="17"/>
        <v>0</v>
      </c>
      <c r="V53" s="410">
        <f t="shared" si="17"/>
        <v>0</v>
      </c>
      <c r="W53" s="410">
        <f t="shared" si="17"/>
        <v>0</v>
      </c>
      <c r="X53" s="410">
        <f t="shared" si="17"/>
        <v>0</v>
      </c>
      <c r="Y53" s="410">
        <f t="shared" si="17"/>
        <v>0</v>
      </c>
      <c r="Z53" s="139"/>
      <c r="AA53" s="108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0"/>
        <v>0</v>
      </c>
      <c r="E54" s="270">
        <f t="shared" si="10"/>
        <v>0</v>
      </c>
      <c r="F54" s="277">
        <f t="shared" si="15"/>
        <v>0</v>
      </c>
      <c r="G54" s="100">
        <f t="shared" si="15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410"/>
      <c r="N54" s="441"/>
      <c r="O54" s="441"/>
      <c r="P54" s="446"/>
      <c r="Q54" s="410"/>
      <c r="R54" s="410"/>
      <c r="S54" s="467">
        <f>Q54+R54-U54</f>
        <v>0</v>
      </c>
      <c r="T54" s="410"/>
      <c r="U54" s="410"/>
      <c r="V54" s="139"/>
      <c r="W54" s="139"/>
      <c r="X54" s="139"/>
      <c r="Y54" s="139"/>
      <c r="Z54" s="432"/>
      <c r="AA54" s="108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 t="shared" si="10"/>
        <v>0</v>
      </c>
      <c r="E55" s="270">
        <f t="shared" si="10"/>
        <v>0</v>
      </c>
      <c r="F55" s="100">
        <f t="shared" si="15"/>
        <v>0</v>
      </c>
      <c r="G55" s="100">
        <f t="shared" si="15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410"/>
      <c r="N55" s="437"/>
      <c r="O55" s="441"/>
      <c r="P55" s="437">
        <f>N55+O55-R55</f>
        <v>0</v>
      </c>
      <c r="Q55" s="441"/>
      <c r="R55" s="441"/>
      <c r="S55" s="467">
        <f>Q55+R55-U55</f>
        <v>0</v>
      </c>
      <c r="T55" s="467"/>
      <c r="U55" s="467"/>
      <c r="V55" s="468"/>
      <c r="W55" s="468"/>
      <c r="X55" s="468"/>
      <c r="Y55" s="469"/>
      <c r="Z55" s="470"/>
      <c r="AA55" s="40"/>
      <c r="AB55" s="40"/>
      <c r="AC55" s="40"/>
      <c r="AD55" s="40"/>
      <c r="AE55" s="40"/>
      <c r="AF55" s="40"/>
      <c r="AG55" s="40"/>
    </row>
    <row r="56" spans="1:33" s="109" customFormat="1" ht="30.75" customHeight="1">
      <c r="A56" s="174" t="s">
        <v>96</v>
      </c>
      <c r="B56" s="120">
        <v>2630</v>
      </c>
      <c r="C56" s="122">
        <v>310</v>
      </c>
      <c r="D56" s="100">
        <f t="shared" si="10"/>
        <v>0</v>
      </c>
      <c r="E56" s="270">
        <f t="shared" si="10"/>
        <v>0</v>
      </c>
      <c r="F56" s="100">
        <f t="shared" si="15"/>
        <v>0</v>
      </c>
      <c r="G56" s="100">
        <f t="shared" si="15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441"/>
      <c r="N56" s="437"/>
      <c r="O56" s="441"/>
      <c r="P56" s="437">
        <f>N56+O56-R56</f>
        <v>0</v>
      </c>
      <c r="Q56" s="441"/>
      <c r="R56" s="441"/>
      <c r="S56" s="467">
        <f>Q56+R56-U56</f>
        <v>0</v>
      </c>
      <c r="T56" s="138"/>
      <c r="U56" s="138"/>
      <c r="V56" s="138"/>
      <c r="W56" s="138"/>
      <c r="X56" s="138"/>
      <c r="Y56" s="138"/>
      <c r="Z56" s="471"/>
      <c r="AA56" s="108"/>
      <c r="AB56" s="108"/>
      <c r="AC56" s="108"/>
      <c r="AD56" s="108"/>
      <c r="AE56" s="108"/>
      <c r="AF56" s="108"/>
      <c r="AG56" s="108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0"/>
        <v>0</v>
      </c>
      <c r="E57" s="270">
        <f t="shared" si="10"/>
        <v>0</v>
      </c>
      <c r="F57" s="270">
        <f t="shared" si="15"/>
        <v>0</v>
      </c>
      <c r="G57" s="270">
        <f t="shared" si="15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410">
        <f>M58+M59+M60</f>
        <v>0</v>
      </c>
      <c r="N57" s="410">
        <f aca="true" t="shared" si="18" ref="N57:U57">N58+N59+N60</f>
        <v>0</v>
      </c>
      <c r="O57" s="410">
        <f t="shared" si="18"/>
        <v>0</v>
      </c>
      <c r="P57" s="410">
        <f t="shared" si="18"/>
        <v>-346314</v>
      </c>
      <c r="Q57" s="410">
        <f t="shared" si="18"/>
        <v>0</v>
      </c>
      <c r="R57" s="410">
        <f t="shared" si="18"/>
        <v>0</v>
      </c>
      <c r="S57" s="410">
        <f t="shared" si="18"/>
        <v>0</v>
      </c>
      <c r="T57" s="410">
        <f t="shared" si="18"/>
        <v>0</v>
      </c>
      <c r="U57" s="410">
        <f t="shared" si="18"/>
        <v>0</v>
      </c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0"/>
        <v>0</v>
      </c>
      <c r="E58" s="270">
        <f t="shared" si="10"/>
        <v>0</v>
      </c>
      <c r="F58" s="270">
        <f t="shared" si="15"/>
        <v>0</v>
      </c>
      <c r="G58" s="270">
        <f t="shared" si="15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410"/>
      <c r="N58" s="437"/>
      <c r="O58" s="441"/>
      <c r="P58" s="437">
        <f>N58+O58-R58</f>
        <v>0</v>
      </c>
      <c r="Q58" s="441"/>
      <c r="R58" s="441"/>
      <c r="S58" s="472">
        <f>Q58+R58-U58</f>
        <v>0</v>
      </c>
      <c r="T58" s="407"/>
      <c r="U58" s="407"/>
      <c r="V58" s="407"/>
      <c r="W58" s="407"/>
      <c r="X58" s="407"/>
      <c r="Y58" s="407"/>
      <c r="Z58" s="407"/>
      <c r="AA58" s="40"/>
      <c r="AB58" s="40"/>
      <c r="AC58" s="40"/>
      <c r="AD58" s="40"/>
      <c r="AE58" s="40"/>
      <c r="AF58" s="40"/>
      <c r="AG58" s="40"/>
    </row>
    <row r="59" spans="1:33" ht="17.25" customHeight="1">
      <c r="A59" s="134" t="s">
        <v>99</v>
      </c>
      <c r="B59" s="120">
        <v>2720</v>
      </c>
      <c r="C59" s="122">
        <v>340</v>
      </c>
      <c r="D59" s="100">
        <f t="shared" si="10"/>
        <v>0</v>
      </c>
      <c r="E59" s="270">
        <f t="shared" si="10"/>
        <v>0</v>
      </c>
      <c r="F59" s="270">
        <f t="shared" si="15"/>
        <v>0</v>
      </c>
      <c r="G59" s="270">
        <f t="shared" si="15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410"/>
      <c r="N59" s="410"/>
      <c r="O59" s="410">
        <f>O60+O72+O73+O74</f>
        <v>0</v>
      </c>
      <c r="P59" s="410">
        <f>P60+P72+P73+P74</f>
        <v>-173157</v>
      </c>
      <c r="Q59" s="410"/>
      <c r="R59" s="410"/>
      <c r="S59" s="472">
        <f>Q59+R59-U59</f>
        <v>0</v>
      </c>
      <c r="T59" s="410"/>
      <c r="U59" s="410"/>
      <c r="V59" s="407"/>
      <c r="W59" s="407"/>
      <c r="X59" s="407"/>
      <c r="Y59" s="407"/>
      <c r="Z59" s="407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 t="shared" si="10"/>
        <v>0</v>
      </c>
      <c r="E60" s="270">
        <f t="shared" si="10"/>
        <v>0</v>
      </c>
      <c r="F60" s="270">
        <f t="shared" si="15"/>
        <v>0</v>
      </c>
      <c r="G60" s="270">
        <f t="shared" si="15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410"/>
      <c r="N60" s="410"/>
      <c r="O60" s="410">
        <f>O61+O62+O65+O68</f>
        <v>0</v>
      </c>
      <c r="P60" s="410">
        <f>P61+P62+P65+P68</f>
        <v>-173157</v>
      </c>
      <c r="Q60" s="410"/>
      <c r="R60" s="410"/>
      <c r="S60" s="472">
        <f>Q60+R60-U60</f>
        <v>0</v>
      </c>
      <c r="T60" s="410"/>
      <c r="U60" s="410"/>
      <c r="V60" s="407"/>
      <c r="W60" s="407"/>
      <c r="X60" s="407"/>
      <c r="Y60" s="407"/>
      <c r="Z60" s="407"/>
      <c r="AA60" s="40"/>
      <c r="AB60" s="40"/>
      <c r="AC60" s="40"/>
      <c r="AD60" s="40"/>
      <c r="AE60" s="40"/>
      <c r="AF60" s="40"/>
      <c r="AG60" s="40"/>
    </row>
    <row r="61" spans="1:33" ht="15" customHeight="1">
      <c r="A61" s="173" t="s">
        <v>101</v>
      </c>
      <c r="B61" s="128">
        <v>2800</v>
      </c>
      <c r="C61" s="179">
        <v>360</v>
      </c>
      <c r="D61" s="100">
        <f t="shared" si="10"/>
        <v>183300</v>
      </c>
      <c r="E61" s="270">
        <f t="shared" si="10"/>
        <v>0</v>
      </c>
      <c r="F61" s="270">
        <f t="shared" si="15"/>
        <v>0</v>
      </c>
      <c r="G61" s="270">
        <f t="shared" si="15"/>
        <v>0</v>
      </c>
      <c r="H61" s="270">
        <f t="shared" si="11"/>
        <v>0</v>
      </c>
      <c r="I61" s="270">
        <f t="shared" si="11"/>
        <v>173157</v>
      </c>
      <c r="J61" s="270">
        <f t="shared" si="11"/>
        <v>173157</v>
      </c>
      <c r="K61" s="270">
        <f t="shared" si="11"/>
        <v>173157</v>
      </c>
      <c r="L61" s="270">
        <f t="shared" si="11"/>
        <v>0</v>
      </c>
      <c r="M61" s="441">
        <v>183300</v>
      </c>
      <c r="N61" s="437"/>
      <c r="O61" s="441"/>
      <c r="P61" s="437">
        <f>N61+O61-R61</f>
        <v>-173157</v>
      </c>
      <c r="Q61" s="441"/>
      <c r="R61" s="441">
        <v>173157</v>
      </c>
      <c r="S61" s="407">
        <f>Q61+R61-U61</f>
        <v>173157</v>
      </c>
      <c r="T61" s="138">
        <v>173157</v>
      </c>
      <c r="U61" s="138"/>
      <c r="V61" s="407"/>
      <c r="W61" s="407"/>
      <c r="X61" s="407"/>
      <c r="Y61" s="407"/>
      <c r="Z61" s="407"/>
      <c r="AA61" s="40"/>
      <c r="AB61" s="40"/>
      <c r="AC61" s="40"/>
      <c r="AD61" s="40"/>
      <c r="AE61" s="40"/>
      <c r="AF61" s="40"/>
      <c r="AG61" s="40"/>
    </row>
    <row r="62" spans="1:33" ht="13.5" customHeight="1">
      <c r="A62" s="168" t="s">
        <v>102</v>
      </c>
      <c r="B62" s="119">
        <v>3000</v>
      </c>
      <c r="C62" s="119">
        <v>370</v>
      </c>
      <c r="D62" s="100">
        <f t="shared" si="10"/>
        <v>0</v>
      </c>
      <c r="E62" s="270">
        <f t="shared" si="10"/>
        <v>0</v>
      </c>
      <c r="F62" s="270">
        <f t="shared" si="15"/>
        <v>0</v>
      </c>
      <c r="G62" s="270">
        <f t="shared" si="15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410">
        <f>M63+M77</f>
        <v>0</v>
      </c>
      <c r="N62" s="410">
        <f aca="true" t="shared" si="19" ref="N62:U62">N63+N77</f>
        <v>0</v>
      </c>
      <c r="O62" s="410">
        <f t="shared" si="19"/>
        <v>0</v>
      </c>
      <c r="P62" s="410">
        <f t="shared" si="19"/>
        <v>0</v>
      </c>
      <c r="Q62" s="410">
        <f t="shared" si="19"/>
        <v>0</v>
      </c>
      <c r="R62" s="410">
        <f t="shared" si="19"/>
        <v>0</v>
      </c>
      <c r="S62" s="410">
        <f t="shared" si="19"/>
        <v>0</v>
      </c>
      <c r="T62" s="410">
        <f t="shared" si="19"/>
        <v>0</v>
      </c>
      <c r="U62" s="410">
        <f t="shared" si="19"/>
        <v>0</v>
      </c>
      <c r="V62" s="407"/>
      <c r="W62" s="407"/>
      <c r="X62" s="407"/>
      <c r="Y62" s="407"/>
      <c r="Z62" s="407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0"/>
        <v>0</v>
      </c>
      <c r="E63" s="270">
        <f t="shared" si="10"/>
        <v>0</v>
      </c>
      <c r="F63" s="270">
        <f t="shared" si="15"/>
        <v>0</v>
      </c>
      <c r="G63" s="270">
        <f t="shared" si="15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447">
        <f>M64+M65+M68+M71+M75+M76</f>
        <v>0</v>
      </c>
      <c r="N63" s="447">
        <f aca="true" t="shared" si="20" ref="N63:U63">N64+N65+N68+N71+N75+N76</f>
        <v>0</v>
      </c>
      <c r="O63" s="447">
        <f t="shared" si="20"/>
        <v>0</v>
      </c>
      <c r="P63" s="447">
        <f t="shared" si="20"/>
        <v>0</v>
      </c>
      <c r="Q63" s="447">
        <f t="shared" si="20"/>
        <v>0</v>
      </c>
      <c r="R63" s="447">
        <f t="shared" si="20"/>
        <v>0</v>
      </c>
      <c r="S63" s="447">
        <f t="shared" si="20"/>
        <v>0</v>
      </c>
      <c r="T63" s="447">
        <f t="shared" si="20"/>
        <v>0</v>
      </c>
      <c r="U63" s="447">
        <f t="shared" si="20"/>
        <v>0</v>
      </c>
      <c r="V63" s="407"/>
      <c r="W63" s="407"/>
      <c r="X63" s="407"/>
      <c r="Y63" s="407"/>
      <c r="Z63" s="407"/>
      <c r="AA63" s="180"/>
      <c r="AB63" s="180"/>
      <c r="AC63" s="180"/>
      <c r="AD63" s="180"/>
      <c r="AE63" s="180"/>
      <c r="AF63" s="180"/>
      <c r="AG63" s="180"/>
    </row>
    <row r="64" spans="1:33" ht="17.25" customHeight="1">
      <c r="A64" s="174" t="s">
        <v>104</v>
      </c>
      <c r="B64" s="132">
        <v>3110</v>
      </c>
      <c r="C64" s="181">
        <v>390</v>
      </c>
      <c r="D64" s="100">
        <f t="shared" si="10"/>
        <v>0</v>
      </c>
      <c r="E64" s="270">
        <f t="shared" si="10"/>
        <v>0</v>
      </c>
      <c r="F64" s="270">
        <f t="shared" si="15"/>
        <v>0</v>
      </c>
      <c r="G64" s="270">
        <f t="shared" si="15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447"/>
      <c r="N64" s="437"/>
      <c r="O64" s="449"/>
      <c r="P64" s="437">
        <f>N64+O64-R64</f>
        <v>0</v>
      </c>
      <c r="Q64" s="449"/>
      <c r="R64" s="449"/>
      <c r="S64" s="407">
        <f>Q64+R64-U64</f>
        <v>0</v>
      </c>
      <c r="T64" s="407"/>
      <c r="U64" s="407"/>
      <c r="V64" s="407"/>
      <c r="W64" s="407"/>
      <c r="X64" s="407"/>
      <c r="Y64" s="407"/>
      <c r="Z64" s="407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0"/>
        <v>0</v>
      </c>
      <c r="E65" s="270">
        <f t="shared" si="10"/>
        <v>0</v>
      </c>
      <c r="F65" s="270">
        <f t="shared" si="15"/>
        <v>0</v>
      </c>
      <c r="G65" s="270">
        <f t="shared" si="15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410">
        <f aca="true" t="shared" si="21" ref="M65:U65">SUM(M66:M67)</f>
        <v>0</v>
      </c>
      <c r="N65" s="410">
        <f t="shared" si="21"/>
        <v>0</v>
      </c>
      <c r="O65" s="410">
        <f t="shared" si="21"/>
        <v>0</v>
      </c>
      <c r="P65" s="410">
        <f t="shared" si="21"/>
        <v>0</v>
      </c>
      <c r="Q65" s="410">
        <f t="shared" si="21"/>
        <v>0</v>
      </c>
      <c r="R65" s="410">
        <f t="shared" si="21"/>
        <v>0</v>
      </c>
      <c r="S65" s="410">
        <f t="shared" si="21"/>
        <v>0</v>
      </c>
      <c r="T65" s="410">
        <f t="shared" si="21"/>
        <v>0</v>
      </c>
      <c r="U65" s="410">
        <f t="shared" si="21"/>
        <v>0</v>
      </c>
      <c r="V65" s="407"/>
      <c r="W65" s="407"/>
      <c r="X65" s="407"/>
      <c r="Y65" s="407"/>
      <c r="Z65" s="407"/>
      <c r="AA65" s="40"/>
      <c r="AB65" s="40"/>
      <c r="AC65" s="40"/>
      <c r="AD65" s="40"/>
      <c r="AE65" s="40"/>
      <c r="AF65" s="40"/>
      <c r="AG65" s="40"/>
    </row>
    <row r="66" spans="1:33" ht="15" customHeight="1">
      <c r="A66" s="134" t="s">
        <v>106</v>
      </c>
      <c r="B66" s="182">
        <v>3121</v>
      </c>
      <c r="C66" s="183">
        <v>410</v>
      </c>
      <c r="D66" s="100">
        <f t="shared" si="10"/>
        <v>0</v>
      </c>
      <c r="E66" s="270">
        <f t="shared" si="10"/>
        <v>0</v>
      </c>
      <c r="F66" s="270">
        <f aca="true" t="shared" si="22" ref="F66:G90">N66+V66</f>
        <v>0</v>
      </c>
      <c r="G66" s="270">
        <f t="shared" si="22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447"/>
      <c r="N66" s="437"/>
      <c r="O66" s="449"/>
      <c r="P66" s="437">
        <f>N66+O66-R66</f>
        <v>0</v>
      </c>
      <c r="Q66" s="449"/>
      <c r="R66" s="449"/>
      <c r="S66" s="407">
        <f>Q66+R66-U66</f>
        <v>0</v>
      </c>
      <c r="T66" s="407"/>
      <c r="U66" s="407"/>
      <c r="V66" s="407"/>
      <c r="W66" s="407"/>
      <c r="X66" s="407"/>
      <c r="Y66" s="407"/>
      <c r="Z66" s="407"/>
      <c r="AA66" s="40"/>
      <c r="AB66" s="40"/>
      <c r="AC66" s="40"/>
      <c r="AD66" s="40"/>
      <c r="AE66" s="40"/>
      <c r="AF66" s="40"/>
      <c r="AG66" s="40"/>
    </row>
    <row r="67" spans="1:33" ht="15" customHeight="1">
      <c r="A67" s="134" t="s">
        <v>107</v>
      </c>
      <c r="B67" s="182">
        <v>3122</v>
      </c>
      <c r="C67" s="183">
        <v>420</v>
      </c>
      <c r="D67" s="100">
        <f t="shared" si="10"/>
        <v>0</v>
      </c>
      <c r="E67" s="270">
        <f t="shared" si="10"/>
        <v>0</v>
      </c>
      <c r="F67" s="270">
        <f t="shared" si="22"/>
        <v>0</v>
      </c>
      <c r="G67" s="270">
        <f t="shared" si="22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447"/>
      <c r="N67" s="437"/>
      <c r="O67" s="449"/>
      <c r="P67" s="437">
        <f>N67+O67-R67</f>
        <v>0</v>
      </c>
      <c r="Q67" s="449"/>
      <c r="R67" s="449"/>
      <c r="S67" s="407">
        <f>Q67+R67-U67</f>
        <v>0</v>
      </c>
      <c r="T67" s="407"/>
      <c r="U67" s="407"/>
      <c r="V67" s="407"/>
      <c r="W67" s="407"/>
      <c r="X67" s="407"/>
      <c r="Y67" s="407"/>
      <c r="Z67" s="407"/>
      <c r="AA67" s="40"/>
      <c r="AB67" s="40"/>
      <c r="AC67" s="40"/>
      <c r="AD67" s="40"/>
      <c r="AE67" s="40"/>
      <c r="AF67" s="40"/>
      <c r="AG67" s="40"/>
    </row>
    <row r="68" spans="1:33" ht="15" customHeight="1">
      <c r="A68" s="184" t="s">
        <v>108</v>
      </c>
      <c r="B68" s="185" t="s">
        <v>109</v>
      </c>
      <c r="C68" s="186">
        <v>430</v>
      </c>
      <c r="D68" s="100">
        <f t="shared" si="10"/>
        <v>0</v>
      </c>
      <c r="E68" s="270">
        <f t="shared" si="10"/>
        <v>0</v>
      </c>
      <c r="F68" s="270">
        <f t="shared" si="22"/>
        <v>0</v>
      </c>
      <c r="G68" s="270">
        <f t="shared" si="22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410">
        <f>SUM(M69:M70)</f>
        <v>0</v>
      </c>
      <c r="N68" s="410">
        <f aca="true" t="shared" si="23" ref="N68:U68">SUM(N69:N70)</f>
        <v>0</v>
      </c>
      <c r="O68" s="410">
        <f t="shared" si="23"/>
        <v>0</v>
      </c>
      <c r="P68" s="410">
        <f t="shared" si="23"/>
        <v>0</v>
      </c>
      <c r="Q68" s="410">
        <f t="shared" si="23"/>
        <v>0</v>
      </c>
      <c r="R68" s="410">
        <f t="shared" si="23"/>
        <v>0</v>
      </c>
      <c r="S68" s="410">
        <f t="shared" si="23"/>
        <v>0</v>
      </c>
      <c r="T68" s="410">
        <f t="shared" si="23"/>
        <v>0</v>
      </c>
      <c r="U68" s="410">
        <f t="shared" si="23"/>
        <v>0</v>
      </c>
      <c r="V68" s="407"/>
      <c r="W68" s="407"/>
      <c r="X68" s="407"/>
      <c r="Y68" s="407"/>
      <c r="Z68" s="407"/>
      <c r="AA68" s="40"/>
      <c r="AB68" s="40"/>
      <c r="AC68" s="40"/>
      <c r="AD68" s="40"/>
      <c r="AE68" s="40"/>
      <c r="AF68" s="40"/>
      <c r="AG68" s="40"/>
    </row>
    <row r="69" spans="1:33" ht="18" customHeight="1">
      <c r="A69" s="134" t="s">
        <v>110</v>
      </c>
      <c r="B69" s="187">
        <v>3131</v>
      </c>
      <c r="C69" s="187">
        <v>440</v>
      </c>
      <c r="D69" s="100">
        <f t="shared" si="10"/>
        <v>0</v>
      </c>
      <c r="E69" s="270">
        <f t="shared" si="10"/>
        <v>0</v>
      </c>
      <c r="F69" s="270">
        <f t="shared" si="22"/>
        <v>0</v>
      </c>
      <c r="G69" s="270">
        <f t="shared" si="22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447"/>
      <c r="N69" s="437"/>
      <c r="O69" s="449"/>
      <c r="P69" s="437">
        <f>N69+O69-R69</f>
        <v>0</v>
      </c>
      <c r="Q69" s="449"/>
      <c r="R69" s="449"/>
      <c r="S69" s="407">
        <f>Q69+R69-U69</f>
        <v>0</v>
      </c>
      <c r="T69" s="407"/>
      <c r="U69" s="407"/>
      <c r="V69" s="407"/>
      <c r="W69" s="407"/>
      <c r="X69" s="407"/>
      <c r="Y69" s="407"/>
      <c r="Z69" s="407"/>
      <c r="AA69" s="40"/>
      <c r="AB69" s="40"/>
      <c r="AC69" s="40"/>
      <c r="AD69" s="40"/>
      <c r="AE69" s="40"/>
      <c r="AF69" s="40"/>
      <c r="AG69" s="40"/>
    </row>
    <row r="70" spans="1:33" ht="18" customHeight="1">
      <c r="A70" s="134" t="s">
        <v>111</v>
      </c>
      <c r="B70" s="188">
        <v>3132</v>
      </c>
      <c r="C70" s="188">
        <v>450</v>
      </c>
      <c r="D70" s="100">
        <f t="shared" si="10"/>
        <v>0</v>
      </c>
      <c r="E70" s="270">
        <f t="shared" si="10"/>
        <v>0</v>
      </c>
      <c r="F70" s="270">
        <f t="shared" si="22"/>
        <v>0</v>
      </c>
      <c r="G70" s="270">
        <f t="shared" si="22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447"/>
      <c r="N70" s="437"/>
      <c r="O70" s="449"/>
      <c r="P70" s="437">
        <f>N70+O70-R70</f>
        <v>0</v>
      </c>
      <c r="Q70" s="449"/>
      <c r="R70" s="449"/>
      <c r="S70" s="407">
        <f>Q70+R70-U70</f>
        <v>0</v>
      </c>
      <c r="T70" s="407"/>
      <c r="U70" s="407"/>
      <c r="V70" s="407"/>
      <c r="W70" s="407"/>
      <c r="X70" s="407"/>
      <c r="Y70" s="407"/>
      <c r="Z70" s="407"/>
      <c r="AA70" s="40"/>
      <c r="AB70" s="40"/>
      <c r="AC70" s="40"/>
      <c r="AD70" s="40"/>
      <c r="AE70" s="40"/>
      <c r="AF70" s="40"/>
      <c r="AG70" s="40"/>
    </row>
    <row r="71" spans="1:33" ht="18" customHeight="1">
      <c r="A71" s="173" t="s">
        <v>112</v>
      </c>
      <c r="B71" s="182">
        <v>3140</v>
      </c>
      <c r="C71" s="182">
        <v>460</v>
      </c>
      <c r="D71" s="100">
        <f t="shared" si="10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447">
        <f>M72+M73+M74</f>
        <v>0</v>
      </c>
      <c r="N71" s="447">
        <f aca="true" t="shared" si="24" ref="N71:U71">N72+N73+N74</f>
        <v>0</v>
      </c>
      <c r="O71" s="447">
        <f t="shared" si="24"/>
        <v>0</v>
      </c>
      <c r="P71" s="447">
        <f t="shared" si="24"/>
        <v>0</v>
      </c>
      <c r="Q71" s="447">
        <f t="shared" si="24"/>
        <v>0</v>
      </c>
      <c r="R71" s="447">
        <f t="shared" si="24"/>
        <v>0</v>
      </c>
      <c r="S71" s="447">
        <f t="shared" si="24"/>
        <v>0</v>
      </c>
      <c r="T71" s="447">
        <f t="shared" si="24"/>
        <v>0</v>
      </c>
      <c r="U71" s="447">
        <f t="shared" si="24"/>
        <v>0</v>
      </c>
      <c r="V71" s="407"/>
      <c r="W71" s="407"/>
      <c r="X71" s="407"/>
      <c r="Y71" s="407"/>
      <c r="Z71" s="407"/>
      <c r="AA71" s="40"/>
      <c r="AB71" s="40"/>
      <c r="AC71" s="40"/>
      <c r="AD71" s="40"/>
      <c r="AE71" s="40"/>
      <c r="AF71" s="40"/>
      <c r="AG71" s="40"/>
    </row>
    <row r="72" spans="1:33" ht="18" customHeight="1">
      <c r="A72" s="134" t="s">
        <v>113</v>
      </c>
      <c r="B72" s="182">
        <v>3141</v>
      </c>
      <c r="C72" s="182">
        <v>470</v>
      </c>
      <c r="D72" s="100">
        <f t="shared" si="10"/>
        <v>0</v>
      </c>
      <c r="E72" s="270">
        <f t="shared" si="10"/>
        <v>0</v>
      </c>
      <c r="F72" s="270">
        <f t="shared" si="22"/>
        <v>0</v>
      </c>
      <c r="G72" s="270">
        <f t="shared" si="22"/>
        <v>0</v>
      </c>
      <c r="H72" s="270">
        <f aca="true" t="shared" si="25" ref="H72:L89">Q72</f>
        <v>0</v>
      </c>
      <c r="I72" s="270">
        <f t="shared" si="25"/>
        <v>0</v>
      </c>
      <c r="J72" s="270">
        <f t="shared" si="25"/>
        <v>0</v>
      </c>
      <c r="K72" s="270">
        <f t="shared" si="25"/>
        <v>0</v>
      </c>
      <c r="L72" s="270">
        <f t="shared" si="25"/>
        <v>0</v>
      </c>
      <c r="M72" s="447"/>
      <c r="N72" s="437"/>
      <c r="O72" s="449"/>
      <c r="P72" s="437">
        <f>N72+O72-R72</f>
        <v>0</v>
      </c>
      <c r="Q72" s="449"/>
      <c r="R72" s="449"/>
      <c r="S72" s="407">
        <f>Q72+R72-U72</f>
        <v>0</v>
      </c>
      <c r="T72" s="407"/>
      <c r="U72" s="407"/>
      <c r="V72" s="407"/>
      <c r="W72" s="407"/>
      <c r="X72" s="407"/>
      <c r="Y72" s="407"/>
      <c r="Z72" s="407"/>
      <c r="AA72" s="40"/>
      <c r="AB72" s="40"/>
      <c r="AC72" s="40"/>
      <c r="AD72" s="40"/>
      <c r="AE72" s="40"/>
      <c r="AF72" s="40"/>
      <c r="AG72" s="40"/>
    </row>
    <row r="73" spans="1:33" ht="18" customHeight="1">
      <c r="A73" s="134" t="s">
        <v>114</v>
      </c>
      <c r="B73" s="182">
        <v>3142</v>
      </c>
      <c r="C73" s="182">
        <v>480</v>
      </c>
      <c r="D73" s="100">
        <f t="shared" si="10"/>
        <v>0</v>
      </c>
      <c r="E73" s="270">
        <f t="shared" si="10"/>
        <v>0</v>
      </c>
      <c r="F73" s="270">
        <f t="shared" si="22"/>
        <v>0</v>
      </c>
      <c r="G73" s="270">
        <f t="shared" si="22"/>
        <v>0</v>
      </c>
      <c r="H73" s="270">
        <f t="shared" si="25"/>
        <v>0</v>
      </c>
      <c r="I73" s="270">
        <f t="shared" si="25"/>
        <v>0</v>
      </c>
      <c r="J73" s="270">
        <f t="shared" si="25"/>
        <v>0</v>
      </c>
      <c r="K73" s="270">
        <f t="shared" si="25"/>
        <v>0</v>
      </c>
      <c r="L73" s="270">
        <f t="shared" si="25"/>
        <v>0</v>
      </c>
      <c r="M73" s="447"/>
      <c r="N73" s="437"/>
      <c r="O73" s="449"/>
      <c r="P73" s="437">
        <f>N73+O73-R73</f>
        <v>0</v>
      </c>
      <c r="Q73" s="449"/>
      <c r="R73" s="449"/>
      <c r="S73" s="407">
        <f>Q73+R73-U73</f>
        <v>0</v>
      </c>
      <c r="T73" s="407"/>
      <c r="U73" s="407"/>
      <c r="V73" s="407"/>
      <c r="W73" s="407"/>
      <c r="X73" s="407"/>
      <c r="Y73" s="407"/>
      <c r="Z73" s="407"/>
      <c r="AA73" s="40"/>
      <c r="AB73" s="40"/>
      <c r="AC73" s="40"/>
      <c r="AD73" s="40"/>
      <c r="AE73" s="40"/>
      <c r="AF73" s="40"/>
      <c r="AG73" s="40"/>
    </row>
    <row r="74" spans="1:33" ht="18" customHeight="1">
      <c r="A74" s="160" t="s">
        <v>115</v>
      </c>
      <c r="B74" s="182">
        <v>3143</v>
      </c>
      <c r="C74" s="182">
        <v>490</v>
      </c>
      <c r="D74" s="100">
        <f aca="true" t="shared" si="26" ref="D74:E85">M74</f>
        <v>0</v>
      </c>
      <c r="E74" s="270">
        <f t="shared" si="26"/>
        <v>0</v>
      </c>
      <c r="F74" s="270">
        <f t="shared" si="22"/>
        <v>0</v>
      </c>
      <c r="G74" s="270">
        <f t="shared" si="22"/>
        <v>0</v>
      </c>
      <c r="H74" s="270">
        <f t="shared" si="25"/>
        <v>0</v>
      </c>
      <c r="I74" s="270">
        <f t="shared" si="25"/>
        <v>0</v>
      </c>
      <c r="J74" s="270">
        <f t="shared" si="25"/>
        <v>0</v>
      </c>
      <c r="K74" s="270">
        <f t="shared" si="25"/>
        <v>0</v>
      </c>
      <c r="L74" s="270">
        <f t="shared" si="25"/>
        <v>0</v>
      </c>
      <c r="M74" s="410"/>
      <c r="N74" s="410"/>
      <c r="O74" s="410">
        <f>SUM(O75:O79)</f>
        <v>0</v>
      </c>
      <c r="P74" s="410">
        <f>SUM(P75:P79)</f>
        <v>0</v>
      </c>
      <c r="Q74" s="410"/>
      <c r="R74" s="410"/>
      <c r="S74" s="410">
        <f>SUM(S75:S79)</f>
        <v>0</v>
      </c>
      <c r="T74" s="410"/>
      <c r="U74" s="410"/>
      <c r="V74" s="407"/>
      <c r="W74" s="407"/>
      <c r="X74" s="407"/>
      <c r="Y74" s="407"/>
      <c r="Z74" s="407"/>
      <c r="AA74" s="40"/>
      <c r="AB74" s="40"/>
      <c r="AC74" s="40"/>
      <c r="AD74" s="40"/>
      <c r="AE74" s="40"/>
      <c r="AF74" s="40"/>
      <c r="AG74" s="40"/>
    </row>
    <row r="75" spans="1:33" ht="19.5" customHeight="1">
      <c r="A75" s="170" t="s">
        <v>116</v>
      </c>
      <c r="B75" s="190">
        <v>3150</v>
      </c>
      <c r="C75" s="190">
        <v>500</v>
      </c>
      <c r="D75" s="100">
        <f t="shared" si="26"/>
        <v>0</v>
      </c>
      <c r="E75" s="270">
        <f t="shared" si="26"/>
        <v>0</v>
      </c>
      <c r="F75" s="270">
        <f t="shared" si="22"/>
        <v>0</v>
      </c>
      <c r="G75" s="270">
        <f t="shared" si="22"/>
        <v>0</v>
      </c>
      <c r="H75" s="270">
        <f t="shared" si="25"/>
        <v>0</v>
      </c>
      <c r="I75" s="270">
        <f t="shared" si="25"/>
        <v>0</v>
      </c>
      <c r="J75" s="270">
        <f t="shared" si="25"/>
        <v>0</v>
      </c>
      <c r="K75" s="270">
        <f t="shared" si="25"/>
        <v>0</v>
      </c>
      <c r="L75" s="270">
        <f t="shared" si="25"/>
        <v>0</v>
      </c>
      <c r="M75" s="447"/>
      <c r="N75" s="437"/>
      <c r="O75" s="449"/>
      <c r="P75" s="437">
        <f>N75+O75-R75</f>
        <v>0</v>
      </c>
      <c r="Q75" s="449"/>
      <c r="R75" s="449"/>
      <c r="S75" s="407">
        <f>Q75+R75-U75</f>
        <v>0</v>
      </c>
      <c r="T75" s="407"/>
      <c r="U75" s="407"/>
      <c r="V75" s="407"/>
      <c r="W75" s="407"/>
      <c r="X75" s="407"/>
      <c r="Y75" s="407"/>
      <c r="Z75" s="407"/>
      <c r="AA75" s="40"/>
      <c r="AB75" s="40"/>
      <c r="AC75" s="40"/>
      <c r="AD75" s="40"/>
      <c r="AE75" s="40"/>
      <c r="AF75" s="40"/>
      <c r="AG75" s="40"/>
    </row>
    <row r="76" spans="1:33" ht="19.5" customHeight="1">
      <c r="A76" s="170" t="s">
        <v>117</v>
      </c>
      <c r="B76" s="190">
        <v>3160</v>
      </c>
      <c r="C76" s="190">
        <v>510</v>
      </c>
      <c r="D76" s="100">
        <f t="shared" si="26"/>
        <v>0</v>
      </c>
      <c r="E76" s="270">
        <f t="shared" si="26"/>
        <v>0</v>
      </c>
      <c r="F76" s="270">
        <f t="shared" si="22"/>
        <v>0</v>
      </c>
      <c r="G76" s="270">
        <f t="shared" si="22"/>
        <v>0</v>
      </c>
      <c r="H76" s="270">
        <f t="shared" si="25"/>
        <v>0</v>
      </c>
      <c r="I76" s="270">
        <f t="shared" si="25"/>
        <v>0</v>
      </c>
      <c r="J76" s="270">
        <f t="shared" si="25"/>
        <v>0</v>
      </c>
      <c r="K76" s="270">
        <f t="shared" si="25"/>
        <v>0</v>
      </c>
      <c r="L76" s="270">
        <f t="shared" si="25"/>
        <v>0</v>
      </c>
      <c r="M76" s="447"/>
      <c r="N76" s="437"/>
      <c r="O76" s="449"/>
      <c r="P76" s="437">
        <f>N76+O76-R76</f>
        <v>0</v>
      </c>
      <c r="Q76" s="449"/>
      <c r="R76" s="449"/>
      <c r="S76" s="407">
        <f>Q76+R76-U76</f>
        <v>0</v>
      </c>
      <c r="T76" s="407"/>
      <c r="U76" s="407"/>
      <c r="V76" s="407"/>
      <c r="W76" s="407"/>
      <c r="X76" s="407"/>
      <c r="Y76" s="407"/>
      <c r="Z76" s="407"/>
      <c r="AA76" s="40"/>
      <c r="AB76" s="40"/>
      <c r="AC76" s="40"/>
      <c r="AD76" s="40"/>
      <c r="AE76" s="40"/>
      <c r="AF76" s="40"/>
      <c r="AG76" s="40"/>
    </row>
    <row r="77" spans="1:33" ht="19.5" customHeight="1">
      <c r="A77" s="191" t="s">
        <v>118</v>
      </c>
      <c r="B77" s="190">
        <v>3200</v>
      </c>
      <c r="C77" s="190">
        <v>520</v>
      </c>
      <c r="D77" s="100">
        <f t="shared" si="26"/>
        <v>0</v>
      </c>
      <c r="E77" s="270">
        <f t="shared" si="26"/>
        <v>0</v>
      </c>
      <c r="F77" s="270">
        <f t="shared" si="22"/>
        <v>0</v>
      </c>
      <c r="G77" s="270">
        <f t="shared" si="22"/>
        <v>0</v>
      </c>
      <c r="H77" s="270">
        <f t="shared" si="25"/>
        <v>0</v>
      </c>
      <c r="I77" s="270">
        <f t="shared" si="25"/>
        <v>0</v>
      </c>
      <c r="J77" s="270">
        <f t="shared" si="25"/>
        <v>0</v>
      </c>
      <c r="K77" s="270">
        <f t="shared" si="25"/>
        <v>0</v>
      </c>
      <c r="L77" s="270">
        <f t="shared" si="25"/>
        <v>0</v>
      </c>
      <c r="M77" s="447">
        <f>M78+M79+M81+M80</f>
        <v>0</v>
      </c>
      <c r="N77" s="447">
        <f aca="true" t="shared" si="27" ref="N77:U77">N78+N79+N81+N80</f>
        <v>0</v>
      </c>
      <c r="O77" s="447">
        <f t="shared" si="27"/>
        <v>0</v>
      </c>
      <c r="P77" s="447">
        <f t="shared" si="27"/>
        <v>0</v>
      </c>
      <c r="Q77" s="447">
        <f t="shared" si="27"/>
        <v>0</v>
      </c>
      <c r="R77" s="447">
        <f t="shared" si="27"/>
        <v>0</v>
      </c>
      <c r="S77" s="447">
        <f t="shared" si="27"/>
        <v>0</v>
      </c>
      <c r="T77" s="447">
        <f t="shared" si="27"/>
        <v>0</v>
      </c>
      <c r="U77" s="447">
        <f t="shared" si="27"/>
        <v>0</v>
      </c>
      <c r="V77" s="447"/>
      <c r="W77" s="407"/>
      <c r="X77" s="407"/>
      <c r="Y77" s="407"/>
      <c r="Z77" s="407"/>
      <c r="AA77" s="40"/>
      <c r="AB77" s="40"/>
      <c r="AC77" s="40"/>
      <c r="AD77" s="40"/>
      <c r="AE77" s="40"/>
      <c r="AF77" s="40"/>
      <c r="AG77" s="40"/>
    </row>
    <row r="78" spans="1:33" ht="19.5" customHeight="1">
      <c r="A78" s="192" t="s">
        <v>119</v>
      </c>
      <c r="B78" s="182">
        <v>3210</v>
      </c>
      <c r="C78" s="182">
        <v>530</v>
      </c>
      <c r="D78" s="100">
        <f t="shared" si="26"/>
        <v>0</v>
      </c>
      <c r="E78" s="270">
        <f t="shared" si="26"/>
        <v>0</v>
      </c>
      <c r="F78" s="270">
        <f t="shared" si="22"/>
        <v>0</v>
      </c>
      <c r="G78" s="270">
        <f t="shared" si="22"/>
        <v>0</v>
      </c>
      <c r="H78" s="270">
        <f t="shared" si="25"/>
        <v>0</v>
      </c>
      <c r="I78" s="270">
        <f t="shared" si="25"/>
        <v>0</v>
      </c>
      <c r="J78" s="270">
        <f t="shared" si="25"/>
        <v>0</v>
      </c>
      <c r="K78" s="270">
        <f t="shared" si="25"/>
        <v>0</v>
      </c>
      <c r="L78" s="270">
        <f t="shared" si="25"/>
        <v>0</v>
      </c>
      <c r="M78" s="447"/>
      <c r="N78" s="437"/>
      <c r="O78" s="449"/>
      <c r="P78" s="437">
        <f>N78+O78-R78</f>
        <v>0</v>
      </c>
      <c r="Q78" s="449"/>
      <c r="R78" s="449"/>
      <c r="S78" s="407">
        <f>Q78+R78-U78</f>
        <v>0</v>
      </c>
      <c r="T78" s="407"/>
      <c r="U78" s="407"/>
      <c r="V78" s="407"/>
      <c r="W78" s="407"/>
      <c r="X78" s="407"/>
      <c r="Y78" s="407"/>
      <c r="Z78" s="407"/>
      <c r="AA78" s="40"/>
      <c r="AB78" s="40"/>
      <c r="AC78" s="40"/>
      <c r="AD78" s="40"/>
      <c r="AE78" s="40"/>
      <c r="AF78" s="40"/>
      <c r="AG78" s="40"/>
    </row>
    <row r="79" spans="1:33" ht="17.25" customHeight="1">
      <c r="A79" s="193" t="s">
        <v>120</v>
      </c>
      <c r="B79" s="182">
        <v>3220</v>
      </c>
      <c r="C79" s="182">
        <v>540</v>
      </c>
      <c r="D79" s="100">
        <f t="shared" si="26"/>
        <v>0</v>
      </c>
      <c r="E79" s="270">
        <f t="shared" si="26"/>
        <v>0</v>
      </c>
      <c r="F79" s="270">
        <f t="shared" si="22"/>
        <v>0</v>
      </c>
      <c r="G79" s="270">
        <f t="shared" si="22"/>
        <v>0</v>
      </c>
      <c r="H79" s="270">
        <f t="shared" si="25"/>
        <v>0</v>
      </c>
      <c r="I79" s="270">
        <f t="shared" si="25"/>
        <v>0</v>
      </c>
      <c r="J79" s="270">
        <f t="shared" si="25"/>
        <v>0</v>
      </c>
      <c r="K79" s="270">
        <f t="shared" si="25"/>
        <v>0</v>
      </c>
      <c r="L79" s="270">
        <f t="shared" si="25"/>
        <v>0</v>
      </c>
      <c r="M79" s="447"/>
      <c r="N79" s="437"/>
      <c r="O79" s="449"/>
      <c r="P79" s="437">
        <f>N79+O79-R79</f>
        <v>0</v>
      </c>
      <c r="Q79" s="449"/>
      <c r="R79" s="449"/>
      <c r="S79" s="407">
        <f>Q79+R79-U79</f>
        <v>0</v>
      </c>
      <c r="T79" s="407"/>
      <c r="U79" s="407"/>
      <c r="V79" s="407"/>
      <c r="W79" s="407"/>
      <c r="X79" s="407"/>
      <c r="Y79" s="407"/>
      <c r="Z79" s="407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 t="shared" si="26"/>
        <v>0</v>
      </c>
      <c r="E80" s="100">
        <f t="shared" si="26"/>
        <v>0</v>
      </c>
      <c r="F80" s="100">
        <f>O80</f>
        <v>0</v>
      </c>
      <c r="G80" s="100">
        <f>P80</f>
        <v>0</v>
      </c>
      <c r="H80" s="100">
        <f t="shared" si="25"/>
        <v>0</v>
      </c>
      <c r="I80" s="100">
        <f t="shared" si="25"/>
        <v>0</v>
      </c>
      <c r="J80" s="100">
        <f t="shared" si="25"/>
        <v>0</v>
      </c>
      <c r="K80" s="100">
        <f t="shared" si="25"/>
        <v>0</v>
      </c>
      <c r="L80" s="100">
        <f t="shared" si="25"/>
        <v>0</v>
      </c>
      <c r="M80" s="447"/>
      <c r="N80" s="473"/>
      <c r="O80" s="447"/>
      <c r="P80" s="473"/>
      <c r="Q80" s="447"/>
      <c r="R80" s="447"/>
      <c r="S80" s="407">
        <f>Q80+R80-U80</f>
        <v>0</v>
      </c>
      <c r="T80" s="474"/>
      <c r="U80" s="474"/>
      <c r="V80" s="474"/>
      <c r="W80" s="474"/>
      <c r="X80" s="474"/>
      <c r="Y80" s="474"/>
      <c r="Z80" s="474"/>
      <c r="AA80" s="40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 t="shared" si="26"/>
        <v>0</v>
      </c>
      <c r="E81" s="270">
        <f>N81</f>
        <v>0</v>
      </c>
      <c r="F81" s="270">
        <f t="shared" si="22"/>
        <v>0</v>
      </c>
      <c r="G81" s="270">
        <f t="shared" si="22"/>
        <v>0</v>
      </c>
      <c r="H81" s="270">
        <f t="shared" si="25"/>
        <v>0</v>
      </c>
      <c r="I81" s="270">
        <f t="shared" si="25"/>
        <v>0</v>
      </c>
      <c r="J81" s="270">
        <f t="shared" si="25"/>
        <v>0</v>
      </c>
      <c r="K81" s="270">
        <f t="shared" si="25"/>
        <v>0</v>
      </c>
      <c r="L81" s="270">
        <f t="shared" si="25"/>
        <v>0</v>
      </c>
      <c r="M81" s="410"/>
      <c r="N81" s="410"/>
      <c r="O81" s="410">
        <f>O82+O86+O92</f>
        <v>0</v>
      </c>
      <c r="P81" s="410">
        <f>P82+P86+P92</f>
        <v>0</v>
      </c>
      <c r="Q81" s="410"/>
      <c r="R81" s="410"/>
      <c r="S81" s="407">
        <f>Q81+R81-U81</f>
        <v>0</v>
      </c>
      <c r="T81" s="410"/>
      <c r="U81" s="410"/>
      <c r="V81" s="410"/>
      <c r="W81" s="410"/>
      <c r="X81" s="410"/>
      <c r="Y81" s="410"/>
      <c r="Z81" s="410"/>
      <c r="AA81" s="410"/>
      <c r="AB81" s="40"/>
      <c r="AC81" s="40"/>
      <c r="AD81" s="40"/>
      <c r="AE81" s="40"/>
      <c r="AF81" s="40"/>
      <c r="AG81" s="40"/>
    </row>
    <row r="82" spans="1:33" ht="18" customHeight="1" hidden="1">
      <c r="A82" s="193" t="s">
        <v>123</v>
      </c>
      <c r="B82" s="182">
        <v>2440</v>
      </c>
      <c r="C82" s="182">
        <v>540</v>
      </c>
      <c r="D82" s="100">
        <f t="shared" si="26"/>
        <v>0</v>
      </c>
      <c r="E82" s="100">
        <f>N82</f>
        <v>0</v>
      </c>
      <c r="F82" s="100">
        <f>O82</f>
        <v>0</v>
      </c>
      <c r="G82" s="100">
        <f>P82</f>
        <v>0</v>
      </c>
      <c r="H82" s="100">
        <f t="shared" si="25"/>
        <v>0</v>
      </c>
      <c r="I82" s="270">
        <f t="shared" si="25"/>
        <v>0</v>
      </c>
      <c r="J82" s="270">
        <f t="shared" si="25"/>
        <v>0</v>
      </c>
      <c r="K82" s="270">
        <f t="shared" si="25"/>
        <v>0</v>
      </c>
      <c r="L82" s="270">
        <f t="shared" si="25"/>
        <v>0</v>
      </c>
      <c r="M82" s="447">
        <f aca="true" t="shared" si="28" ref="M82:R82">M83+M84+M85</f>
        <v>0</v>
      </c>
      <c r="N82" s="447">
        <f t="shared" si="28"/>
        <v>0</v>
      </c>
      <c r="O82" s="447">
        <f t="shared" si="28"/>
        <v>0</v>
      </c>
      <c r="P82" s="447">
        <f t="shared" si="28"/>
        <v>0</v>
      </c>
      <c r="Q82" s="447">
        <f t="shared" si="28"/>
        <v>0</v>
      </c>
      <c r="R82" s="447">
        <f t="shared" si="28"/>
        <v>0</v>
      </c>
      <c r="S82" s="407">
        <f>Q82+R82-U82</f>
        <v>0</v>
      </c>
      <c r="T82" s="447">
        <f>T83+T84+T85</f>
        <v>0</v>
      </c>
      <c r="U82" s="447">
        <f>U83+U84+U85</f>
        <v>0</v>
      </c>
      <c r="V82" s="407"/>
      <c r="W82" s="407"/>
      <c r="X82" s="407"/>
      <c r="Y82" s="407"/>
      <c r="Z82" s="407"/>
      <c r="AA82" s="40"/>
      <c r="AB82" s="40"/>
      <c r="AC82" s="40"/>
      <c r="AD82" s="40"/>
      <c r="AE82" s="40"/>
      <c r="AF82" s="40"/>
      <c r="AG82" s="40"/>
    </row>
    <row r="83" spans="1:33" ht="18" customHeight="1" hidden="1">
      <c r="A83" s="193" t="s">
        <v>124</v>
      </c>
      <c r="B83" s="182">
        <v>2450</v>
      </c>
      <c r="C83" s="182">
        <v>550</v>
      </c>
      <c r="D83" s="100">
        <f t="shared" si="26"/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5"/>
        <v>0</v>
      </c>
      <c r="I83" s="270">
        <f t="shared" si="25"/>
        <v>0</v>
      </c>
      <c r="J83" s="270">
        <f t="shared" si="25"/>
        <v>0</v>
      </c>
      <c r="K83" s="270">
        <f t="shared" si="25"/>
        <v>0</v>
      </c>
      <c r="L83" s="270">
        <f t="shared" si="25"/>
        <v>0</v>
      </c>
      <c r="M83" s="447"/>
      <c r="N83" s="437"/>
      <c r="O83" s="449"/>
      <c r="P83" s="437"/>
      <c r="Q83" s="449"/>
      <c r="R83" s="449"/>
      <c r="S83" s="407">
        <f aca="true" t="shared" si="29" ref="S83:S93">Q83+R83-U83</f>
        <v>0</v>
      </c>
      <c r="T83" s="407"/>
      <c r="U83" s="407"/>
      <c r="V83" s="407"/>
      <c r="W83" s="407"/>
      <c r="X83" s="407"/>
      <c r="Y83" s="407"/>
      <c r="Z83" s="407"/>
      <c r="AA83" s="40"/>
      <c r="AB83" s="40"/>
      <c r="AC83" s="40"/>
      <c r="AD83" s="40"/>
      <c r="AE83" s="40"/>
      <c r="AF83" s="40"/>
      <c r="AG83" s="40"/>
    </row>
    <row r="84" spans="1:33" ht="18" customHeight="1" hidden="1">
      <c r="A84" s="190" t="s">
        <v>125</v>
      </c>
      <c r="B84" s="190">
        <v>3000</v>
      </c>
      <c r="C84" s="190">
        <v>550</v>
      </c>
      <c r="D84" s="100">
        <f>M84</f>
        <v>0</v>
      </c>
      <c r="E84" s="270">
        <f>N84</f>
        <v>0</v>
      </c>
      <c r="F84" s="270">
        <f t="shared" si="22"/>
        <v>0</v>
      </c>
      <c r="G84" s="270">
        <f t="shared" si="22"/>
        <v>0</v>
      </c>
      <c r="H84" s="270">
        <f t="shared" si="25"/>
        <v>0</v>
      </c>
      <c r="I84" s="270">
        <f t="shared" si="25"/>
        <v>0</v>
      </c>
      <c r="J84" s="270">
        <f t="shared" si="25"/>
        <v>0</v>
      </c>
      <c r="K84" s="270">
        <f t="shared" si="25"/>
        <v>0</v>
      </c>
      <c r="L84" s="270">
        <f t="shared" si="25"/>
        <v>0</v>
      </c>
      <c r="M84" s="447"/>
      <c r="N84" s="437"/>
      <c r="O84" s="449"/>
      <c r="P84" s="437">
        <f>N84+O84-R84</f>
        <v>0</v>
      </c>
      <c r="Q84" s="449"/>
      <c r="R84" s="449"/>
      <c r="S84" s="407">
        <f t="shared" si="29"/>
        <v>0</v>
      </c>
      <c r="T84" s="407"/>
      <c r="U84" s="407"/>
      <c r="V84" s="407"/>
      <c r="W84" s="407"/>
      <c r="X84" s="407"/>
      <c r="Y84" s="407"/>
      <c r="Z84" s="407"/>
      <c r="AA84" s="40"/>
      <c r="AB84" s="40"/>
      <c r="AC84" s="40"/>
      <c r="AD84" s="40"/>
      <c r="AE84" s="40"/>
      <c r="AF84" s="40"/>
      <c r="AG84" s="40"/>
    </row>
    <row r="85" spans="1:33" ht="15" customHeight="1">
      <c r="A85" s="183" t="s">
        <v>126</v>
      </c>
      <c r="B85" s="190">
        <v>4100</v>
      </c>
      <c r="C85" s="190">
        <v>570</v>
      </c>
      <c r="D85" s="100">
        <f>M85</f>
        <v>0</v>
      </c>
      <c r="E85" s="100">
        <f>N85</f>
        <v>0</v>
      </c>
      <c r="F85" s="270">
        <f t="shared" si="22"/>
        <v>0</v>
      </c>
      <c r="G85" s="270">
        <f t="shared" si="22"/>
        <v>0</v>
      </c>
      <c r="H85" s="270">
        <f t="shared" si="25"/>
        <v>0</v>
      </c>
      <c r="I85" s="270">
        <f t="shared" si="25"/>
        <v>0</v>
      </c>
      <c r="J85" s="270">
        <f t="shared" si="25"/>
        <v>0</v>
      </c>
      <c r="K85" s="270">
        <f t="shared" si="25"/>
        <v>0</v>
      </c>
      <c r="L85" s="270">
        <f t="shared" si="25"/>
        <v>0</v>
      </c>
      <c r="M85" s="441">
        <f>M86</f>
        <v>0</v>
      </c>
      <c r="N85" s="441">
        <f aca="true" t="shared" si="30" ref="N85:U85">N86</f>
        <v>0</v>
      </c>
      <c r="O85" s="441">
        <f t="shared" si="30"/>
        <v>0</v>
      </c>
      <c r="P85" s="441">
        <f t="shared" si="30"/>
        <v>0</v>
      </c>
      <c r="Q85" s="441">
        <f t="shared" si="30"/>
        <v>0</v>
      </c>
      <c r="R85" s="441">
        <f t="shared" si="30"/>
        <v>0</v>
      </c>
      <c r="S85" s="441">
        <f t="shared" si="30"/>
        <v>0</v>
      </c>
      <c r="T85" s="441">
        <f t="shared" si="30"/>
        <v>0</v>
      </c>
      <c r="U85" s="441">
        <f t="shared" si="30"/>
        <v>0</v>
      </c>
      <c r="V85" s="441"/>
      <c r="W85" s="441"/>
      <c r="X85" s="441"/>
      <c r="Y85" s="441"/>
      <c r="Z85" s="441"/>
      <c r="AA85" s="441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 aca="true" t="shared" si="31" ref="D86:E88">M86</f>
        <v>0</v>
      </c>
      <c r="E86" s="100">
        <f t="shared" si="31"/>
        <v>0</v>
      </c>
      <c r="F86" s="270"/>
      <c r="G86" s="270"/>
      <c r="H86" s="270">
        <f t="shared" si="25"/>
        <v>0</v>
      </c>
      <c r="I86" s="270">
        <f t="shared" si="25"/>
        <v>0</v>
      </c>
      <c r="J86" s="270">
        <f t="shared" si="25"/>
        <v>0</v>
      </c>
      <c r="K86" s="270">
        <f t="shared" si="25"/>
        <v>0</v>
      </c>
      <c r="L86" s="270">
        <f t="shared" si="25"/>
        <v>0</v>
      </c>
      <c r="M86" s="447">
        <f aca="true" t="shared" si="32" ref="M86:U86">M87+M88+M89</f>
        <v>0</v>
      </c>
      <c r="N86" s="447">
        <f t="shared" si="32"/>
        <v>0</v>
      </c>
      <c r="O86" s="447">
        <f t="shared" si="32"/>
        <v>0</v>
      </c>
      <c r="P86" s="447">
        <f t="shared" si="32"/>
        <v>0</v>
      </c>
      <c r="Q86" s="447">
        <f t="shared" si="32"/>
        <v>0</v>
      </c>
      <c r="R86" s="447">
        <f t="shared" si="32"/>
        <v>0</v>
      </c>
      <c r="S86" s="447">
        <f t="shared" si="32"/>
        <v>0</v>
      </c>
      <c r="T86" s="447">
        <f t="shared" si="32"/>
        <v>0</v>
      </c>
      <c r="U86" s="447">
        <f t="shared" si="32"/>
        <v>0</v>
      </c>
      <c r="V86" s="447"/>
      <c r="W86" s="447"/>
      <c r="X86" s="447"/>
      <c r="Y86" s="447"/>
      <c r="Z86" s="447"/>
      <c r="AA86" s="447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 t="shared" si="31"/>
        <v>0</v>
      </c>
      <c r="E87" s="100">
        <f t="shared" si="31"/>
        <v>0</v>
      </c>
      <c r="F87" s="270"/>
      <c r="G87" s="270"/>
      <c r="H87" s="270">
        <f t="shared" si="25"/>
        <v>0</v>
      </c>
      <c r="I87" s="270">
        <f t="shared" si="25"/>
        <v>0</v>
      </c>
      <c r="J87" s="270">
        <f t="shared" si="25"/>
        <v>0</v>
      </c>
      <c r="K87" s="270">
        <f t="shared" si="25"/>
        <v>0</v>
      </c>
      <c r="L87" s="270">
        <f t="shared" si="25"/>
        <v>0</v>
      </c>
      <c r="M87" s="447"/>
      <c r="N87" s="437"/>
      <c r="O87" s="449"/>
      <c r="P87" s="437"/>
      <c r="Q87" s="449"/>
      <c r="R87" s="449"/>
      <c r="S87" s="407">
        <f t="shared" si="29"/>
        <v>0</v>
      </c>
      <c r="T87" s="407"/>
      <c r="U87" s="407"/>
      <c r="V87" s="407"/>
      <c r="W87" s="407"/>
      <c r="X87" s="407"/>
      <c r="Y87" s="407"/>
      <c r="Z87" s="407"/>
      <c r="AA87" s="40"/>
      <c r="AB87" s="40"/>
      <c r="AC87" s="40"/>
      <c r="AD87" s="40"/>
      <c r="AE87" s="40"/>
      <c r="AF87" s="40"/>
      <c r="AG87" s="40"/>
    </row>
    <row r="88" spans="1:33" ht="14.25" customHeight="1">
      <c r="A88" s="195" t="s">
        <v>129</v>
      </c>
      <c r="B88" s="196">
        <v>4112</v>
      </c>
      <c r="C88" s="196">
        <v>600</v>
      </c>
      <c r="D88" s="100">
        <f t="shared" si="31"/>
        <v>0</v>
      </c>
      <c r="E88" s="100">
        <f t="shared" si="31"/>
        <v>0</v>
      </c>
      <c r="F88" s="296"/>
      <c r="G88" s="296"/>
      <c r="H88" s="270">
        <f t="shared" si="25"/>
        <v>0</v>
      </c>
      <c r="I88" s="270">
        <f t="shared" si="25"/>
        <v>0</v>
      </c>
      <c r="J88" s="270">
        <f t="shared" si="25"/>
        <v>0</v>
      </c>
      <c r="K88" s="270">
        <f t="shared" si="25"/>
        <v>0</v>
      </c>
      <c r="L88" s="270">
        <f t="shared" si="25"/>
        <v>0</v>
      </c>
      <c r="M88" s="447"/>
      <c r="N88" s="450"/>
      <c r="O88" s="449"/>
      <c r="P88" s="450"/>
      <c r="Q88" s="449"/>
      <c r="R88" s="449"/>
      <c r="S88" s="475">
        <f t="shared" si="29"/>
        <v>0</v>
      </c>
      <c r="T88" s="475"/>
      <c r="U88" s="475"/>
      <c r="V88" s="475"/>
      <c r="W88" s="475"/>
      <c r="X88" s="475"/>
      <c r="Y88" s="475"/>
      <c r="Z88" s="475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270">
        <f>N89</f>
        <v>0</v>
      </c>
      <c r="F89" s="270">
        <f t="shared" si="22"/>
        <v>0</v>
      </c>
      <c r="G89" s="270">
        <f t="shared" si="22"/>
        <v>0</v>
      </c>
      <c r="H89" s="270">
        <f t="shared" si="25"/>
        <v>0</v>
      </c>
      <c r="I89" s="270">
        <f t="shared" si="25"/>
        <v>0</v>
      </c>
      <c r="J89" s="270">
        <f t="shared" si="25"/>
        <v>0</v>
      </c>
      <c r="K89" s="270">
        <f t="shared" si="25"/>
        <v>0</v>
      </c>
      <c r="L89" s="270">
        <f t="shared" si="25"/>
        <v>0</v>
      </c>
      <c r="M89" s="441"/>
      <c r="N89" s="437"/>
      <c r="O89" s="441"/>
      <c r="P89" s="437">
        <f>N89+O89-R89</f>
        <v>0</v>
      </c>
      <c r="Q89" s="441"/>
      <c r="R89" s="441"/>
      <c r="S89" s="407">
        <f t="shared" si="29"/>
        <v>0</v>
      </c>
      <c r="T89" s="407"/>
      <c r="U89" s="407"/>
      <c r="V89" s="407"/>
      <c r="W89" s="407"/>
      <c r="X89" s="407"/>
      <c r="Y89" s="407"/>
      <c r="Z89" s="407"/>
      <c r="AA89" s="198"/>
      <c r="AB89" s="198"/>
      <c r="AC89" s="198"/>
      <c r="AD89" s="198"/>
      <c r="AE89" s="198"/>
      <c r="AF89" s="198"/>
      <c r="AG89" s="198"/>
    </row>
    <row r="90" spans="1:33" s="82" customFormat="1" ht="15" customHeight="1" hidden="1">
      <c r="A90" s="200"/>
      <c r="B90" s="201"/>
      <c r="C90" s="201"/>
      <c r="D90" s="151"/>
      <c r="E90" s="483"/>
      <c r="F90" s="483"/>
      <c r="G90" s="483"/>
      <c r="H90" s="483"/>
      <c r="I90" s="483"/>
      <c r="J90" s="483"/>
      <c r="K90" s="483"/>
      <c r="L90" s="483"/>
      <c r="M90" s="453"/>
      <c r="N90" s="455"/>
      <c r="O90" s="453"/>
      <c r="P90" s="455"/>
      <c r="Q90" s="453"/>
      <c r="R90" s="453"/>
      <c r="S90" s="39"/>
      <c r="T90" s="39"/>
      <c r="U90" s="39"/>
      <c r="V90" s="39"/>
      <c r="W90" s="39"/>
      <c r="X90" s="39"/>
      <c r="Y90" s="39"/>
      <c r="Z90" s="39"/>
      <c r="AA90" s="180"/>
      <c r="AB90" s="180"/>
      <c r="AC90" s="180"/>
      <c r="AD90" s="180"/>
      <c r="AE90" s="180"/>
      <c r="AF90" s="180"/>
      <c r="AG90" s="180"/>
    </row>
    <row r="91" spans="1:59" s="199" customFormat="1" ht="14.25" customHeight="1" hidden="1">
      <c r="A91" s="152"/>
      <c r="B91" s="152"/>
      <c r="C91" s="152"/>
      <c r="D91" s="485"/>
      <c r="E91" s="485"/>
      <c r="F91" s="485"/>
      <c r="G91" s="485"/>
      <c r="H91" s="485"/>
      <c r="I91" s="485"/>
      <c r="J91" s="485"/>
      <c r="K91" s="485"/>
      <c r="L91" s="485"/>
      <c r="M91" s="441"/>
      <c r="N91" s="440"/>
      <c r="O91" s="441"/>
      <c r="P91" s="437"/>
      <c r="Q91" s="441"/>
      <c r="R91" s="441"/>
      <c r="S91" s="139"/>
      <c r="T91" s="139"/>
      <c r="U91" s="139"/>
      <c r="V91" s="139"/>
      <c r="W91" s="139"/>
      <c r="X91" s="139"/>
      <c r="Y91" s="103"/>
      <c r="Z91" s="139"/>
      <c r="AA91" s="103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ht="15" customHeight="1" hidden="1">
      <c r="A92" s="209"/>
      <c r="B92" s="210"/>
      <c r="C92" s="210"/>
      <c r="D92" s="100">
        <f>M92</f>
        <v>0</v>
      </c>
      <c r="E92" s="100">
        <f>N92</f>
        <v>0</v>
      </c>
      <c r="F92" s="100">
        <f aca="true" t="shared" si="33" ref="F92:L93">O92</f>
        <v>0</v>
      </c>
      <c r="G92" s="100">
        <f t="shared" si="33"/>
        <v>0</v>
      </c>
      <c r="H92" s="100">
        <f t="shared" si="33"/>
        <v>0</v>
      </c>
      <c r="I92" s="100">
        <f t="shared" si="33"/>
        <v>0</v>
      </c>
      <c r="J92" s="100">
        <f t="shared" si="33"/>
        <v>0</v>
      </c>
      <c r="K92" s="100">
        <f t="shared" si="33"/>
        <v>0</v>
      </c>
      <c r="L92" s="100">
        <f t="shared" si="33"/>
        <v>0</v>
      </c>
      <c r="M92" s="476">
        <f aca="true" t="shared" si="34" ref="M92:R92">M93+M94</f>
        <v>0</v>
      </c>
      <c r="N92" s="476">
        <f t="shared" si="34"/>
        <v>0</v>
      </c>
      <c r="O92" s="476">
        <f t="shared" si="34"/>
        <v>0</v>
      </c>
      <c r="P92" s="476">
        <f t="shared" si="34"/>
        <v>0</v>
      </c>
      <c r="Q92" s="476">
        <f t="shared" si="34"/>
        <v>0</v>
      </c>
      <c r="R92" s="476">
        <f t="shared" si="34"/>
        <v>0</v>
      </c>
      <c r="S92" s="477">
        <f t="shared" si="29"/>
        <v>0</v>
      </c>
      <c r="T92" s="476">
        <f>T93+T94</f>
        <v>0</v>
      </c>
      <c r="U92" s="476">
        <f>U93+U94</f>
        <v>0</v>
      </c>
      <c r="V92" s="477"/>
      <c r="W92" s="477"/>
      <c r="X92" s="477"/>
      <c r="Y92" s="477"/>
      <c r="Z92" s="477"/>
      <c r="AA92" s="40"/>
      <c r="AB92" s="40"/>
      <c r="AC92" s="40"/>
      <c r="AD92" s="40"/>
      <c r="AE92" s="40"/>
      <c r="AF92" s="40"/>
      <c r="AG92" s="40"/>
    </row>
    <row r="93" spans="1:33" ht="15.75" customHeight="1" hidden="1">
      <c r="A93" s="211"/>
      <c r="B93" s="212"/>
      <c r="C93" s="212"/>
      <c r="D93" s="197">
        <f>M93</f>
        <v>0</v>
      </c>
      <c r="E93" s="197">
        <f>N93</f>
        <v>0</v>
      </c>
      <c r="F93" s="197">
        <f t="shared" si="33"/>
        <v>0</v>
      </c>
      <c r="G93" s="197">
        <f t="shared" si="33"/>
        <v>0</v>
      </c>
      <c r="H93" s="197">
        <f t="shared" si="33"/>
        <v>0</v>
      </c>
      <c r="I93" s="197">
        <f t="shared" si="33"/>
        <v>0</v>
      </c>
      <c r="J93" s="197">
        <f t="shared" si="33"/>
        <v>0</v>
      </c>
      <c r="K93" s="197">
        <f t="shared" si="33"/>
        <v>0</v>
      </c>
      <c r="L93" s="197">
        <f t="shared" si="33"/>
        <v>0</v>
      </c>
      <c r="M93" s="447"/>
      <c r="N93" s="450"/>
      <c r="O93" s="449"/>
      <c r="P93" s="450"/>
      <c r="Q93" s="449"/>
      <c r="R93" s="449"/>
      <c r="S93" s="475">
        <f t="shared" si="29"/>
        <v>0</v>
      </c>
      <c r="T93" s="475"/>
      <c r="U93" s="475"/>
      <c r="V93" s="475"/>
      <c r="W93" s="475"/>
      <c r="X93" s="475"/>
      <c r="Y93" s="475"/>
      <c r="Z93" s="475"/>
      <c r="AA93" s="40"/>
      <c r="AB93" s="40"/>
      <c r="AC93" s="40"/>
      <c r="AD93" s="40"/>
      <c r="AE93" s="40"/>
      <c r="AF93" s="40"/>
      <c r="AG93" s="40"/>
    </row>
    <row r="94" spans="1:33" s="82" customFormat="1" ht="15" customHeight="1">
      <c r="A94" s="200"/>
      <c r="B94" s="213"/>
      <c r="C94" s="214"/>
      <c r="D94" s="215"/>
      <c r="E94" s="316"/>
      <c r="F94" s="316"/>
      <c r="G94" s="316"/>
      <c r="H94" s="316"/>
      <c r="I94" s="316"/>
      <c r="J94" s="316"/>
      <c r="K94" s="483" t="s">
        <v>86</v>
      </c>
      <c r="L94" s="316"/>
      <c r="M94" s="453"/>
      <c r="N94" s="455"/>
      <c r="O94" s="453"/>
      <c r="P94" s="455"/>
      <c r="Q94" s="453"/>
      <c r="R94" s="453"/>
      <c r="S94" s="39"/>
      <c r="T94" s="39"/>
      <c r="U94" s="39"/>
      <c r="V94" s="39"/>
      <c r="W94" s="39"/>
      <c r="X94" s="39"/>
      <c r="Y94" s="39"/>
      <c r="Z94" s="39"/>
      <c r="AA94" s="180"/>
      <c r="AB94" s="180"/>
      <c r="AC94" s="180"/>
      <c r="AD94" s="180"/>
      <c r="AE94" s="180"/>
      <c r="AF94" s="180"/>
      <c r="AG94" s="180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485">
        <v>4</v>
      </c>
      <c r="E95" s="485">
        <v>5</v>
      </c>
      <c r="F95" s="485">
        <v>5</v>
      </c>
      <c r="G95" s="485">
        <v>6</v>
      </c>
      <c r="H95" s="485">
        <v>6</v>
      </c>
      <c r="I95" s="485">
        <v>7</v>
      </c>
      <c r="J95" s="485">
        <v>8</v>
      </c>
      <c r="K95" s="485">
        <v>9</v>
      </c>
      <c r="L95" s="485">
        <v>10</v>
      </c>
      <c r="M95" s="441"/>
      <c r="N95" s="440"/>
      <c r="O95" s="441"/>
      <c r="P95" s="437"/>
      <c r="Q95" s="441"/>
      <c r="R95" s="441"/>
      <c r="S95" s="139"/>
      <c r="T95" s="139"/>
      <c r="U95" s="139"/>
      <c r="V95" s="139"/>
      <c r="W95" s="139"/>
      <c r="X95" s="139"/>
      <c r="Y95" s="103"/>
      <c r="Z95" s="139"/>
      <c r="AA95" s="103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21" customHeight="1">
      <c r="A96" s="190" t="s">
        <v>131</v>
      </c>
      <c r="B96" s="190">
        <v>4200</v>
      </c>
      <c r="C96" s="347">
        <v>620</v>
      </c>
      <c r="D96" s="100">
        <f aca="true" t="shared" si="35" ref="D96:L96">M96</f>
        <v>0</v>
      </c>
      <c r="E96" s="100">
        <f t="shared" si="35"/>
        <v>0</v>
      </c>
      <c r="F96" s="100">
        <f t="shared" si="35"/>
        <v>0</v>
      </c>
      <c r="G96" s="100">
        <f t="shared" si="35"/>
        <v>0</v>
      </c>
      <c r="H96" s="100">
        <f t="shared" si="35"/>
        <v>0</v>
      </c>
      <c r="I96" s="100">
        <f t="shared" si="35"/>
        <v>0</v>
      </c>
      <c r="J96" s="100">
        <f t="shared" si="35"/>
        <v>0</v>
      </c>
      <c r="K96" s="100">
        <f t="shared" si="35"/>
        <v>0</v>
      </c>
      <c r="L96" s="100">
        <f t="shared" si="35"/>
        <v>0</v>
      </c>
      <c r="M96" s="323">
        <f>M97+M98</f>
        <v>0</v>
      </c>
      <c r="N96" s="323">
        <f aca="true" t="shared" si="36" ref="N96:AJ96">N97+N98</f>
        <v>0</v>
      </c>
      <c r="O96" s="323">
        <f t="shared" si="36"/>
        <v>0</v>
      </c>
      <c r="P96" s="323">
        <f t="shared" si="36"/>
        <v>0</v>
      </c>
      <c r="Q96" s="323">
        <f t="shared" si="36"/>
        <v>0</v>
      </c>
      <c r="R96" s="323">
        <f t="shared" si="36"/>
        <v>0</v>
      </c>
      <c r="S96" s="323">
        <f t="shared" si="36"/>
        <v>0</v>
      </c>
      <c r="T96" s="323">
        <f t="shared" si="36"/>
        <v>0</v>
      </c>
      <c r="U96" s="323">
        <f t="shared" si="36"/>
        <v>0</v>
      </c>
      <c r="V96" s="348">
        <f t="shared" si="36"/>
        <v>0</v>
      </c>
      <c r="W96" s="348">
        <f t="shared" si="36"/>
        <v>0</v>
      </c>
      <c r="X96" s="348">
        <f t="shared" si="36"/>
        <v>0</v>
      </c>
      <c r="Y96" s="348">
        <f t="shared" si="36"/>
        <v>0</v>
      </c>
      <c r="Z96" s="348">
        <f t="shared" si="36"/>
        <v>0</v>
      </c>
      <c r="AA96" s="348">
        <f t="shared" si="36"/>
        <v>0</v>
      </c>
      <c r="AB96" s="348">
        <f t="shared" si="36"/>
        <v>0</v>
      </c>
      <c r="AC96" s="348">
        <f t="shared" si="36"/>
        <v>0</v>
      </c>
      <c r="AD96" s="348">
        <f t="shared" si="36"/>
        <v>0</v>
      </c>
      <c r="AE96" s="348">
        <f t="shared" si="36"/>
        <v>0</v>
      </c>
      <c r="AF96" s="348">
        <f t="shared" si="36"/>
        <v>0</v>
      </c>
      <c r="AG96" s="348">
        <f t="shared" si="36"/>
        <v>0</v>
      </c>
      <c r="AH96" s="348">
        <f t="shared" si="36"/>
        <v>0</v>
      </c>
      <c r="AI96" s="348">
        <f t="shared" si="36"/>
        <v>0</v>
      </c>
      <c r="AJ96" s="348">
        <f t="shared" si="36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00">
        <f>M97</f>
        <v>0</v>
      </c>
      <c r="E97" s="100">
        <f>N97</f>
        <v>0</v>
      </c>
      <c r="F97" s="350"/>
      <c r="G97" s="350"/>
      <c r="H97" s="100">
        <f aca="true" t="shared" si="37" ref="H97:L98">P97</f>
        <v>0</v>
      </c>
      <c r="I97" s="100">
        <f t="shared" si="37"/>
        <v>0</v>
      </c>
      <c r="J97" s="100">
        <f t="shared" si="37"/>
        <v>0</v>
      </c>
      <c r="K97" s="100">
        <f t="shared" si="37"/>
        <v>0</v>
      </c>
      <c r="L97" s="100">
        <f t="shared" si="37"/>
        <v>0</v>
      </c>
      <c r="M97" s="348"/>
      <c r="N97" s="324"/>
      <c r="O97" s="324"/>
      <c r="P97" s="324"/>
      <c r="Q97" s="324"/>
      <c r="R97" s="324"/>
      <c r="S97" s="407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00">
        <f>M98</f>
        <v>0</v>
      </c>
      <c r="E98" s="100">
        <f>N98</f>
        <v>0</v>
      </c>
      <c r="F98" s="350"/>
      <c r="G98" s="350"/>
      <c r="H98" s="100">
        <f t="shared" si="37"/>
        <v>0</v>
      </c>
      <c r="I98" s="100">
        <f t="shared" si="37"/>
        <v>0</v>
      </c>
      <c r="J98" s="100">
        <f t="shared" si="37"/>
        <v>0</v>
      </c>
      <c r="K98" s="100">
        <f t="shared" si="37"/>
        <v>0</v>
      </c>
      <c r="L98" s="100">
        <f t="shared" si="37"/>
        <v>0</v>
      </c>
      <c r="M98" s="348"/>
      <c r="N98" s="324"/>
      <c r="O98" s="324"/>
      <c r="P98" s="324"/>
      <c r="Q98" s="324"/>
      <c r="R98" s="324"/>
      <c r="S98" s="407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00">
        <f>N99</f>
        <v>194300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>
        <f>11000+183300</f>
        <v>194300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8" ref="F100:L100">N100</f>
        <v>0</v>
      </c>
      <c r="G100" s="100">
        <f t="shared" si="38"/>
        <v>0</v>
      </c>
      <c r="H100" s="100">
        <f t="shared" si="38"/>
        <v>0</v>
      </c>
      <c r="I100" s="100">
        <f t="shared" si="38"/>
        <v>0</v>
      </c>
      <c r="J100" s="100">
        <f t="shared" si="38"/>
        <v>0</v>
      </c>
      <c r="K100" s="100">
        <f t="shared" si="38"/>
        <v>0</v>
      </c>
      <c r="L100" s="100">
        <f t="shared" si="38"/>
        <v>0</v>
      </c>
      <c r="M100" s="418"/>
      <c r="N100" s="348"/>
      <c r="O100" s="324"/>
      <c r="P100" s="324"/>
      <c r="Q100" s="324"/>
      <c r="R100" s="324"/>
      <c r="S100" s="407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9.5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43.5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27.7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73" r:id="rId1"/>
  <rowBreaks count="2" manualBreakCount="2">
    <brk id="43" max="11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9"/>
  <sheetViews>
    <sheetView tabSelected="1" view="pageBreakPreview" zoomScale="60" workbookViewId="0" topLeftCell="A1">
      <selection activeCell="A5" sqref="A5"/>
    </sheetView>
  </sheetViews>
  <sheetFormatPr defaultColWidth="9.00390625" defaultRowHeight="17.25" customHeight="1"/>
  <cols>
    <col min="1" max="1" width="70.50390625" style="40" customWidth="1"/>
    <col min="2" max="2" width="8.875" style="106" customWidth="1"/>
    <col min="3" max="3" width="8.50390625" style="216" customWidth="1"/>
    <col min="4" max="4" width="19.00390625" style="216" customWidth="1"/>
    <col min="5" max="5" width="18.875" style="216" customWidth="1"/>
    <col min="6" max="6" width="13.875" style="105" hidden="1" customWidth="1"/>
    <col min="7" max="7" width="0.5" style="105" hidden="1" customWidth="1"/>
    <col min="8" max="8" width="12.00390625" style="105" customWidth="1"/>
    <col min="9" max="9" width="21.50390625" style="105" customWidth="1"/>
    <col min="10" max="10" width="22.375" style="105" customWidth="1"/>
    <col min="11" max="11" width="21.875" style="216" customWidth="1"/>
    <col min="12" max="12" width="14.25390625" style="216" customWidth="1"/>
    <col min="13" max="13" width="18.50390625" style="217" customWidth="1"/>
    <col min="14" max="14" width="21.125" style="105" customWidth="1"/>
    <col min="15" max="15" width="14.375" style="105" hidden="1" customWidth="1"/>
    <col min="16" max="16" width="15.125" style="105" hidden="1" customWidth="1"/>
    <col min="17" max="17" width="13.875" style="275" customWidth="1"/>
    <col min="18" max="18" width="18.875" style="105" customWidth="1"/>
    <col min="19" max="19" width="18.50390625" style="106" customWidth="1"/>
    <col min="20" max="20" width="18.125" style="106" customWidth="1"/>
    <col min="21" max="21" width="18.00390625" style="106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7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7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7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7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7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7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2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2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2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2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48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2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2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2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2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53.25" customHeight="1">
      <c r="A16" s="61" t="s">
        <v>20</v>
      </c>
      <c r="B16" s="61"/>
      <c r="C16" s="61"/>
      <c r="D16" s="255" t="s">
        <v>144</v>
      </c>
      <c r="E16" s="256" t="s">
        <v>145</v>
      </c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2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8.7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2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8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2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5.25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1" t="s">
        <v>40</v>
      </c>
      <c r="M19" s="77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1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2.75" customHeight="1" thickBot="1">
      <c r="A20" s="83">
        <v>1</v>
      </c>
      <c r="B20" s="84">
        <v>2</v>
      </c>
      <c r="C20" s="85">
        <v>3</v>
      </c>
      <c r="D20" s="84">
        <v>4</v>
      </c>
      <c r="E20" s="265">
        <v>5</v>
      </c>
      <c r="F20" s="265">
        <v>5</v>
      </c>
      <c r="G20" s="84">
        <v>6</v>
      </c>
      <c r="H20" s="265">
        <v>6</v>
      </c>
      <c r="I20" s="84">
        <v>7</v>
      </c>
      <c r="J20" s="265">
        <v>8</v>
      </c>
      <c r="K20" s="266">
        <v>9</v>
      </c>
      <c r="L20" s="267">
        <v>10</v>
      </c>
      <c r="M20" s="268">
        <v>5</v>
      </c>
      <c r="N20" s="86">
        <v>6</v>
      </c>
      <c r="O20" s="266">
        <v>7</v>
      </c>
      <c r="P20" s="86">
        <v>8</v>
      </c>
      <c r="Q20" s="269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41" s="275" customFormat="1" ht="15" customHeight="1" thickBot="1">
      <c r="A21" s="88" t="s">
        <v>52</v>
      </c>
      <c r="B21" s="89"/>
      <c r="C21" s="90" t="s">
        <v>53</v>
      </c>
      <c r="D21" s="100">
        <f aca="true" t="shared" si="0" ref="D21:L36">M21</f>
        <v>26186500</v>
      </c>
      <c r="E21" s="100">
        <f t="shared" si="0"/>
        <v>26186500</v>
      </c>
      <c r="F21" s="270">
        <f t="shared" si="0"/>
        <v>0</v>
      </c>
      <c r="G21" s="270">
        <f t="shared" si="0"/>
        <v>0</v>
      </c>
      <c r="H21" s="270">
        <f t="shared" si="0"/>
        <v>0</v>
      </c>
      <c r="I21" s="270">
        <f t="shared" si="0"/>
        <v>25460807.13</v>
      </c>
      <c r="J21" s="270">
        <f t="shared" si="0"/>
        <v>25460807.13</v>
      </c>
      <c r="K21" s="270">
        <f t="shared" si="0"/>
        <v>25061490.11</v>
      </c>
      <c r="L21" s="271">
        <f t="shared" si="0"/>
        <v>0</v>
      </c>
      <c r="M21" s="272">
        <f>M22+M62+M85+M100+M96</f>
        <v>26186500</v>
      </c>
      <c r="N21" s="272">
        <f>N25+N28+N31+N32+N37+N99+N49+N60</f>
        <v>26186500</v>
      </c>
      <c r="O21" s="272">
        <f aca="true" t="shared" si="1" ref="O21:U21">O22+O62+O85+O100+O96</f>
        <v>0</v>
      </c>
      <c r="P21" s="272">
        <f t="shared" si="1"/>
        <v>0</v>
      </c>
      <c r="Q21" s="272">
        <f t="shared" si="1"/>
        <v>0</v>
      </c>
      <c r="R21" s="272">
        <f t="shared" si="1"/>
        <v>25460807.13</v>
      </c>
      <c r="S21" s="272">
        <f t="shared" si="1"/>
        <v>25460807.13</v>
      </c>
      <c r="T21" s="272">
        <f t="shared" si="1"/>
        <v>25061490.11</v>
      </c>
      <c r="U21" s="272">
        <f t="shared" si="1"/>
        <v>0</v>
      </c>
      <c r="V21" s="100"/>
      <c r="W21" s="100"/>
      <c r="X21" s="100"/>
      <c r="Y21" s="100"/>
      <c r="Z21" s="100"/>
      <c r="AA21" s="273"/>
      <c r="AB21" s="273"/>
      <c r="AC21" s="273"/>
      <c r="AD21" s="273"/>
      <c r="AE21" s="273"/>
      <c r="AF21" s="273"/>
      <c r="AG21" s="273"/>
      <c r="AH21" s="274"/>
      <c r="AI21" s="274"/>
      <c r="AJ21" s="274"/>
      <c r="AK21" s="274"/>
      <c r="AL21" s="274"/>
      <c r="AM21" s="274"/>
      <c r="AN21" s="274"/>
      <c r="AO21" s="274"/>
    </row>
    <row r="22" spans="1:59" ht="21.75" customHeight="1">
      <c r="A22" s="97" t="s">
        <v>54</v>
      </c>
      <c r="B22" s="98">
        <v>2000</v>
      </c>
      <c r="C22" s="99" t="s">
        <v>55</v>
      </c>
      <c r="D22" s="100">
        <f t="shared" si="0"/>
        <v>26186500</v>
      </c>
      <c r="E22" s="100">
        <f t="shared" si="0"/>
        <v>0</v>
      </c>
      <c r="F22" s="100">
        <f aca="true" t="shared" si="2" ref="F22:G49">N22+V22</f>
        <v>0</v>
      </c>
      <c r="G22" s="100">
        <f t="shared" si="2"/>
        <v>0</v>
      </c>
      <c r="H22" s="270">
        <f t="shared" si="0"/>
        <v>0</v>
      </c>
      <c r="I22" s="270">
        <f t="shared" si="0"/>
        <v>25460807.13</v>
      </c>
      <c r="J22" s="270">
        <f t="shared" si="0"/>
        <v>25460807.13</v>
      </c>
      <c r="K22" s="270">
        <f t="shared" si="0"/>
        <v>25061490.11</v>
      </c>
      <c r="L22" s="271">
        <f t="shared" si="0"/>
        <v>0</v>
      </c>
      <c r="M22" s="276">
        <f>M23+M29+M50+M53+M57+M61</f>
        <v>26186500</v>
      </c>
      <c r="N22" s="276"/>
      <c r="O22" s="276">
        <f aca="true" t="shared" si="3" ref="O22:U22">O23+O29+O50+O53+O57+O61</f>
        <v>0</v>
      </c>
      <c r="P22" s="276">
        <f t="shared" si="3"/>
        <v>0</v>
      </c>
      <c r="Q22" s="276">
        <f t="shared" si="3"/>
        <v>0</v>
      </c>
      <c r="R22" s="276">
        <f t="shared" si="3"/>
        <v>25460807.13</v>
      </c>
      <c r="S22" s="276">
        <f t="shared" si="3"/>
        <v>25460807.13</v>
      </c>
      <c r="T22" s="276">
        <f t="shared" si="3"/>
        <v>25061490.11</v>
      </c>
      <c r="U22" s="276">
        <f t="shared" si="3"/>
        <v>0</v>
      </c>
      <c r="V22" s="100">
        <f>SUM(V23:V24)</f>
        <v>0</v>
      </c>
      <c r="W22" s="100">
        <f>SUM(W23:W24)</f>
        <v>0</v>
      </c>
      <c r="X22" s="100">
        <f>SUM(X23:X24)</f>
        <v>0</v>
      </c>
      <c r="Y22" s="100">
        <f>SUM(Y23:Y24)</f>
        <v>0</v>
      </c>
      <c r="Z22" s="100">
        <f>SUM(Z23:Z24)</f>
        <v>0</v>
      </c>
      <c r="AA22" s="273"/>
      <c r="AB22" s="273"/>
      <c r="AC22" s="273"/>
      <c r="AD22" s="273"/>
      <c r="AE22" s="273"/>
      <c r="AF22" s="273"/>
      <c r="AG22" s="273"/>
      <c r="AH22" s="274"/>
      <c r="AI22" s="274"/>
      <c r="AJ22" s="274"/>
      <c r="AK22" s="274"/>
      <c r="AL22" s="274"/>
      <c r="AM22" s="274"/>
      <c r="AN22" s="274"/>
      <c r="AO22" s="274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0"/>
        <v>16921150</v>
      </c>
      <c r="E23" s="100">
        <f t="shared" si="0"/>
        <v>0</v>
      </c>
      <c r="F23" s="100">
        <f t="shared" si="2"/>
        <v>0</v>
      </c>
      <c r="G23" s="100">
        <f t="shared" si="2"/>
        <v>0</v>
      </c>
      <c r="H23" s="270">
        <f t="shared" si="0"/>
        <v>0</v>
      </c>
      <c r="I23" s="270">
        <f t="shared" si="0"/>
        <v>16916526.25</v>
      </c>
      <c r="J23" s="270">
        <f t="shared" si="0"/>
        <v>16916526.25</v>
      </c>
      <c r="K23" s="270">
        <f t="shared" si="0"/>
        <v>16916526.25</v>
      </c>
      <c r="L23" s="271">
        <f t="shared" si="0"/>
        <v>0</v>
      </c>
      <c r="M23" s="276">
        <f aca="true" t="shared" si="4" ref="M23:V23">M25+M28</f>
        <v>16921150</v>
      </c>
      <c r="N23" s="276"/>
      <c r="O23" s="276">
        <f t="shared" si="4"/>
        <v>0</v>
      </c>
      <c r="P23" s="276">
        <f t="shared" si="4"/>
        <v>0</v>
      </c>
      <c r="Q23" s="276">
        <f t="shared" si="4"/>
        <v>0</v>
      </c>
      <c r="R23" s="276">
        <f t="shared" si="4"/>
        <v>16916526.25</v>
      </c>
      <c r="S23" s="276">
        <f t="shared" si="4"/>
        <v>16916526.25</v>
      </c>
      <c r="T23" s="276">
        <f t="shared" si="4"/>
        <v>16916526.25</v>
      </c>
      <c r="U23" s="276">
        <f t="shared" si="4"/>
        <v>0</v>
      </c>
      <c r="V23" s="276">
        <f t="shared" si="4"/>
        <v>0</v>
      </c>
      <c r="W23" s="277"/>
      <c r="X23" s="277"/>
      <c r="Y23" s="277"/>
      <c r="Z23" s="278"/>
      <c r="AA23" s="279"/>
      <c r="AB23" s="279"/>
      <c r="AC23" s="279"/>
      <c r="AD23" s="279"/>
      <c r="AE23" s="279"/>
      <c r="AF23" s="279"/>
      <c r="AG23" s="279"/>
      <c r="AH23" s="280"/>
      <c r="AI23" s="280"/>
      <c r="AJ23" s="280"/>
      <c r="AK23" s="280"/>
      <c r="AL23" s="280"/>
      <c r="AM23" s="280"/>
      <c r="AN23" s="280"/>
      <c r="AO23" s="280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0"/>
        <v>13858600</v>
      </c>
      <c r="E24" s="270">
        <f t="shared" si="0"/>
        <v>0</v>
      </c>
      <c r="F24" s="100">
        <f t="shared" si="2"/>
        <v>0</v>
      </c>
      <c r="G24" s="100">
        <f t="shared" si="2"/>
        <v>0</v>
      </c>
      <c r="H24" s="270">
        <f t="shared" si="0"/>
        <v>0</v>
      </c>
      <c r="I24" s="270">
        <f t="shared" si="0"/>
        <v>13856344.12</v>
      </c>
      <c r="J24" s="270">
        <f t="shared" si="0"/>
        <v>0</v>
      </c>
      <c r="K24" s="270">
        <f t="shared" si="0"/>
        <v>0</v>
      </c>
      <c r="L24" s="271">
        <f t="shared" si="0"/>
        <v>0</v>
      </c>
      <c r="M24" s="281">
        <f aca="true" t="shared" si="5" ref="M24:R24">M26+M27</f>
        <v>13858600</v>
      </c>
      <c r="N24" s="282">
        <f t="shared" si="5"/>
        <v>0</v>
      </c>
      <c r="O24" s="283">
        <f t="shared" si="5"/>
        <v>0</v>
      </c>
      <c r="P24" s="284"/>
      <c r="Q24" s="283">
        <f t="shared" si="5"/>
        <v>0</v>
      </c>
      <c r="R24" s="283">
        <f t="shared" si="5"/>
        <v>13856344.12</v>
      </c>
      <c r="S24" s="277"/>
      <c r="T24" s="277"/>
      <c r="U24" s="277"/>
      <c r="V24" s="277"/>
      <c r="W24" s="277"/>
      <c r="X24" s="277"/>
      <c r="Y24" s="277"/>
      <c r="Z24" s="278"/>
      <c r="AA24" s="279"/>
      <c r="AB24" s="279"/>
      <c r="AC24" s="279"/>
      <c r="AD24" s="279"/>
      <c r="AE24" s="279"/>
      <c r="AF24" s="279"/>
      <c r="AG24" s="279"/>
      <c r="AH24" s="280"/>
      <c r="AI24" s="280"/>
      <c r="AJ24" s="280"/>
      <c r="AK24" s="280"/>
      <c r="AL24" s="280"/>
      <c r="AM24" s="280"/>
      <c r="AN24" s="280"/>
      <c r="AO24" s="280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0"/>
        <v>13858600</v>
      </c>
      <c r="E25" s="100">
        <f t="shared" si="0"/>
        <v>13858600</v>
      </c>
      <c r="F25" s="100"/>
      <c r="G25" s="100"/>
      <c r="H25" s="270">
        <f t="shared" si="0"/>
        <v>0</v>
      </c>
      <c r="I25" s="270">
        <f t="shared" si="0"/>
        <v>13856344.12</v>
      </c>
      <c r="J25" s="270">
        <f t="shared" si="0"/>
        <v>13856344.12</v>
      </c>
      <c r="K25" s="270">
        <f t="shared" si="0"/>
        <v>13856344.12</v>
      </c>
      <c r="L25" s="271">
        <f t="shared" si="0"/>
        <v>0</v>
      </c>
      <c r="M25" s="281">
        <f>M26+M27</f>
        <v>13858600</v>
      </c>
      <c r="N25" s="281">
        <v>13858600</v>
      </c>
      <c r="O25" s="281">
        <f aca="true" t="shared" si="6" ref="O25:U25">O26+O27</f>
        <v>0</v>
      </c>
      <c r="P25" s="281"/>
      <c r="Q25" s="281">
        <f t="shared" si="6"/>
        <v>0</v>
      </c>
      <c r="R25" s="281">
        <f t="shared" si="6"/>
        <v>13856344.12</v>
      </c>
      <c r="S25" s="281">
        <f t="shared" si="6"/>
        <v>13856344.12</v>
      </c>
      <c r="T25" s="281">
        <f t="shared" si="6"/>
        <v>13856344.12</v>
      </c>
      <c r="U25" s="281">
        <f t="shared" si="6"/>
        <v>0</v>
      </c>
      <c r="V25" s="277"/>
      <c r="W25" s="277"/>
      <c r="X25" s="277"/>
      <c r="Y25" s="277"/>
      <c r="Z25" s="278"/>
      <c r="AA25" s="279"/>
      <c r="AB25" s="279"/>
      <c r="AC25" s="279"/>
      <c r="AD25" s="279"/>
      <c r="AE25" s="279"/>
      <c r="AF25" s="279"/>
      <c r="AG25" s="279"/>
      <c r="AH25" s="280"/>
      <c r="AI25" s="280"/>
      <c r="AJ25" s="280"/>
      <c r="AK25" s="280"/>
      <c r="AL25" s="280"/>
      <c r="AM25" s="280"/>
      <c r="AN25" s="280"/>
      <c r="AO25" s="280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7.25" customHeight="1">
      <c r="A26" s="111" t="s">
        <v>62</v>
      </c>
      <c r="B26" s="115">
        <v>2111</v>
      </c>
      <c r="C26" s="113" t="s">
        <v>63</v>
      </c>
      <c r="D26" s="100">
        <f t="shared" si="0"/>
        <v>13858600</v>
      </c>
      <c r="E26" s="270">
        <v>0</v>
      </c>
      <c r="F26" s="100">
        <f t="shared" si="2"/>
        <v>0</v>
      </c>
      <c r="G26" s="100">
        <f t="shared" si="2"/>
        <v>0</v>
      </c>
      <c r="H26" s="270">
        <f t="shared" si="0"/>
        <v>0</v>
      </c>
      <c r="I26" s="270">
        <f t="shared" si="0"/>
        <v>13856344.12</v>
      </c>
      <c r="J26" s="270">
        <f t="shared" si="0"/>
        <v>13856344.12</v>
      </c>
      <c r="K26" s="270">
        <f t="shared" si="0"/>
        <v>13856344.12</v>
      </c>
      <c r="L26" s="271">
        <f t="shared" si="0"/>
        <v>0</v>
      </c>
      <c r="M26" s="281">
        <v>13858600</v>
      </c>
      <c r="N26" s="281"/>
      <c r="O26" s="283"/>
      <c r="P26" s="285"/>
      <c r="Q26" s="283">
        <v>0</v>
      </c>
      <c r="R26" s="283">
        <v>13856344.12</v>
      </c>
      <c r="S26" s="277">
        <f>Q26+R26-U26</f>
        <v>13856344.12</v>
      </c>
      <c r="T26" s="277">
        <v>13856344.12</v>
      </c>
      <c r="U26" s="277"/>
      <c r="V26" s="277"/>
      <c r="W26" s="277"/>
      <c r="X26" s="277"/>
      <c r="Y26" s="100"/>
      <c r="Z26" s="278"/>
      <c r="AA26" s="273"/>
      <c r="AB26" s="273"/>
      <c r="AC26" s="273"/>
      <c r="AD26" s="273"/>
      <c r="AE26" s="273"/>
      <c r="AF26" s="273"/>
      <c r="AG26" s="273"/>
      <c r="AH26" s="274"/>
      <c r="AI26" s="274"/>
      <c r="AJ26" s="274"/>
      <c r="AK26" s="274"/>
      <c r="AL26" s="274"/>
      <c r="AM26" s="274"/>
      <c r="AN26" s="274"/>
      <c r="AO26" s="274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7.25" customHeight="1">
      <c r="A27" s="111" t="s">
        <v>64</v>
      </c>
      <c r="B27" s="116">
        <v>2112</v>
      </c>
      <c r="C27" s="113" t="s">
        <v>65</v>
      </c>
      <c r="D27" s="100">
        <f t="shared" si="0"/>
        <v>0</v>
      </c>
      <c r="E27" s="270">
        <f t="shared" si="0"/>
        <v>0</v>
      </c>
      <c r="F27" s="100">
        <f t="shared" si="2"/>
        <v>0</v>
      </c>
      <c r="G27" s="100">
        <f t="shared" si="2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1">
        <f t="shared" si="0"/>
        <v>0</v>
      </c>
      <c r="M27" s="281"/>
      <c r="N27" s="282">
        <v>0</v>
      </c>
      <c r="O27" s="283"/>
      <c r="P27" s="285"/>
      <c r="Q27" s="283">
        <v>0</v>
      </c>
      <c r="R27" s="283">
        <v>0</v>
      </c>
      <c r="S27" s="277">
        <f>Q27+R27-U27</f>
        <v>0</v>
      </c>
      <c r="T27" s="277"/>
      <c r="U27" s="277">
        <v>0</v>
      </c>
      <c r="V27" s="277">
        <f>SUM(V28:V34)</f>
        <v>0</v>
      </c>
      <c r="W27" s="277">
        <f>SUM(W28:W34)</f>
        <v>0</v>
      </c>
      <c r="X27" s="277">
        <f>SUM(X28:X34)</f>
        <v>0</v>
      </c>
      <c r="Y27" s="277">
        <f>SUM(Y28:Y34)</f>
        <v>0</v>
      </c>
      <c r="Z27" s="278">
        <f>SUM(Z28:Z34)</f>
        <v>0</v>
      </c>
      <c r="AA27" s="279"/>
      <c r="AB27" s="279"/>
      <c r="AC27" s="279"/>
      <c r="AD27" s="279"/>
      <c r="AE27" s="279"/>
      <c r="AF27" s="279"/>
      <c r="AG27" s="279"/>
      <c r="AH27" s="280"/>
      <c r="AI27" s="280"/>
      <c r="AJ27" s="280"/>
      <c r="AK27" s="280"/>
      <c r="AL27" s="280"/>
      <c r="AM27" s="280"/>
      <c r="AN27" s="280"/>
      <c r="AO27" s="280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9.5" customHeight="1">
      <c r="A28" s="114" t="s">
        <v>66</v>
      </c>
      <c r="B28" s="117">
        <v>2120</v>
      </c>
      <c r="C28" s="113" t="s">
        <v>67</v>
      </c>
      <c r="D28" s="100">
        <f t="shared" si="0"/>
        <v>3062550</v>
      </c>
      <c r="E28" s="270">
        <f t="shared" si="0"/>
        <v>3062550</v>
      </c>
      <c r="F28" s="100">
        <f t="shared" si="2"/>
        <v>3062550</v>
      </c>
      <c r="G28" s="100">
        <f t="shared" si="2"/>
        <v>0</v>
      </c>
      <c r="H28" s="270">
        <f t="shared" si="0"/>
        <v>0</v>
      </c>
      <c r="I28" s="270">
        <f t="shared" si="0"/>
        <v>3060182.13</v>
      </c>
      <c r="J28" s="270">
        <f t="shared" si="0"/>
        <v>3060182.13</v>
      </c>
      <c r="K28" s="270">
        <f t="shared" si="0"/>
        <v>3060182.13</v>
      </c>
      <c r="L28" s="271">
        <f t="shared" si="0"/>
        <v>0</v>
      </c>
      <c r="M28" s="281">
        <v>3062550</v>
      </c>
      <c r="N28" s="281">
        <v>3062550</v>
      </c>
      <c r="O28" s="283"/>
      <c r="P28" s="286"/>
      <c r="Q28" s="283">
        <v>0</v>
      </c>
      <c r="R28" s="283">
        <v>3060182.13</v>
      </c>
      <c r="S28" s="277">
        <f>Q28+R28-U28</f>
        <v>3060182.13</v>
      </c>
      <c r="T28" s="277">
        <v>3060182.13</v>
      </c>
      <c r="U28" s="277"/>
      <c r="V28" s="277"/>
      <c r="W28" s="277"/>
      <c r="X28" s="277"/>
      <c r="Y28" s="100"/>
      <c r="Z28" s="278"/>
      <c r="AA28" s="273"/>
      <c r="AB28" s="273"/>
      <c r="AC28" s="273"/>
      <c r="AD28" s="273"/>
      <c r="AE28" s="273"/>
      <c r="AF28" s="273"/>
      <c r="AG28" s="273"/>
      <c r="AH28" s="274"/>
      <c r="AI28" s="274"/>
      <c r="AJ28" s="274"/>
      <c r="AK28" s="274"/>
      <c r="AL28" s="274"/>
      <c r="AM28" s="274"/>
      <c r="AN28" s="274"/>
      <c r="AO28" s="274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" customHeight="1">
      <c r="A29" s="118" t="s">
        <v>68</v>
      </c>
      <c r="B29" s="119">
        <v>2200</v>
      </c>
      <c r="C29" s="99" t="s">
        <v>69</v>
      </c>
      <c r="D29" s="100">
        <f t="shared" si="0"/>
        <v>9043150</v>
      </c>
      <c r="E29" s="270">
        <f t="shared" si="0"/>
        <v>0</v>
      </c>
      <c r="F29" s="100">
        <f t="shared" si="2"/>
        <v>0</v>
      </c>
      <c r="G29" s="100">
        <f t="shared" si="2"/>
        <v>0</v>
      </c>
      <c r="H29" s="270">
        <f t="shared" si="0"/>
        <v>0</v>
      </c>
      <c r="I29" s="270">
        <f t="shared" si="0"/>
        <v>8339231.81</v>
      </c>
      <c r="J29" s="270">
        <f t="shared" si="0"/>
        <v>8339231.81</v>
      </c>
      <c r="K29" s="270">
        <f t="shared" si="0"/>
        <v>7939914.79</v>
      </c>
      <c r="L29" s="271">
        <f t="shared" si="0"/>
        <v>0</v>
      </c>
      <c r="M29" s="287">
        <f aca="true" t="shared" si="7" ref="M29:AA29">M30+M31+M32+M33+M35+M36+M37+M47</f>
        <v>9043150</v>
      </c>
      <c r="N29" s="287"/>
      <c r="O29" s="287">
        <f t="shared" si="7"/>
        <v>0</v>
      </c>
      <c r="P29" s="287">
        <f t="shared" si="7"/>
        <v>0</v>
      </c>
      <c r="Q29" s="287">
        <f t="shared" si="7"/>
        <v>0</v>
      </c>
      <c r="R29" s="287">
        <f t="shared" si="7"/>
        <v>8339231.81</v>
      </c>
      <c r="S29" s="287">
        <f t="shared" si="7"/>
        <v>8339231.81</v>
      </c>
      <c r="T29" s="287">
        <f t="shared" si="7"/>
        <v>7939914.79</v>
      </c>
      <c r="U29" s="287">
        <f t="shared" si="7"/>
        <v>0</v>
      </c>
      <c r="V29" s="287">
        <f t="shared" si="7"/>
        <v>0</v>
      </c>
      <c r="W29" s="287">
        <f t="shared" si="7"/>
        <v>0</v>
      </c>
      <c r="X29" s="287">
        <f t="shared" si="7"/>
        <v>0</v>
      </c>
      <c r="Y29" s="287">
        <f t="shared" si="7"/>
        <v>0</v>
      </c>
      <c r="Z29" s="287">
        <f t="shared" si="7"/>
        <v>0</v>
      </c>
      <c r="AA29" s="287">
        <f t="shared" si="7"/>
        <v>0</v>
      </c>
      <c r="AB29" s="273"/>
      <c r="AC29" s="273"/>
      <c r="AD29" s="273"/>
      <c r="AE29" s="273"/>
      <c r="AF29" s="273"/>
      <c r="AG29" s="273"/>
      <c r="AH29" s="274"/>
      <c r="AI29" s="274"/>
      <c r="AJ29" s="274"/>
      <c r="AK29" s="274"/>
      <c r="AL29" s="274"/>
      <c r="AM29" s="274"/>
      <c r="AN29" s="274"/>
      <c r="AO29" s="274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8" customHeight="1">
      <c r="A30" s="118" t="s">
        <v>70</v>
      </c>
      <c r="B30" s="120">
        <v>2210</v>
      </c>
      <c r="C30" s="113" t="s">
        <v>71</v>
      </c>
      <c r="D30" s="100">
        <f t="shared" si="0"/>
        <v>2271700</v>
      </c>
      <c r="E30" s="270">
        <f t="shared" si="0"/>
        <v>0</v>
      </c>
      <c r="F30" s="100">
        <f t="shared" si="2"/>
        <v>0</v>
      </c>
      <c r="G30" s="100">
        <f t="shared" si="2"/>
        <v>0</v>
      </c>
      <c r="H30" s="270">
        <f t="shared" si="0"/>
        <v>0</v>
      </c>
      <c r="I30" s="270">
        <f t="shared" si="0"/>
        <v>2099059.84</v>
      </c>
      <c r="J30" s="270">
        <f t="shared" si="0"/>
        <v>2099059.84</v>
      </c>
      <c r="K30" s="270">
        <f t="shared" si="0"/>
        <v>1699742.82</v>
      </c>
      <c r="L30" s="271">
        <f t="shared" si="0"/>
        <v>0</v>
      </c>
      <c r="M30" s="287">
        <v>2271700</v>
      </c>
      <c r="N30" s="288">
        <v>0</v>
      </c>
      <c r="O30" s="289"/>
      <c r="P30" s="285"/>
      <c r="Q30" s="289">
        <v>0</v>
      </c>
      <c r="R30" s="289">
        <v>2099059.84</v>
      </c>
      <c r="S30" s="277">
        <f>Q30+R30-U30</f>
        <v>2099059.84</v>
      </c>
      <c r="T30" s="277">
        <v>1699742.82</v>
      </c>
      <c r="U30" s="277"/>
      <c r="V30" s="277"/>
      <c r="W30" s="277"/>
      <c r="X30" s="277"/>
      <c r="Y30" s="100"/>
      <c r="Z30" s="278"/>
      <c r="AA30" s="273"/>
      <c r="AB30" s="273"/>
      <c r="AC30" s="273"/>
      <c r="AD30" s="273"/>
      <c r="AE30" s="273"/>
      <c r="AF30" s="273"/>
      <c r="AG30" s="273"/>
      <c r="AH30" s="274"/>
      <c r="AI30" s="274"/>
      <c r="AJ30" s="274"/>
      <c r="AK30" s="274"/>
      <c r="AL30" s="274"/>
      <c r="AM30" s="274"/>
      <c r="AN30" s="274"/>
      <c r="AO30" s="274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7.25" customHeight="1">
      <c r="A31" s="121" t="s">
        <v>72</v>
      </c>
      <c r="B31" s="120">
        <v>2220</v>
      </c>
      <c r="C31" s="42" t="s">
        <v>73</v>
      </c>
      <c r="D31" s="100">
        <f t="shared" si="0"/>
        <v>0</v>
      </c>
      <c r="E31" s="270">
        <f t="shared" si="0"/>
        <v>0</v>
      </c>
      <c r="F31" s="100">
        <f t="shared" si="2"/>
        <v>0</v>
      </c>
      <c r="G31" s="100">
        <f t="shared" si="2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1">
        <f t="shared" si="0"/>
        <v>0</v>
      </c>
      <c r="M31" s="287"/>
      <c r="N31" s="288">
        <v>0</v>
      </c>
      <c r="O31" s="289"/>
      <c r="P31" s="285"/>
      <c r="Q31" s="289">
        <v>0</v>
      </c>
      <c r="R31" s="289">
        <v>0</v>
      </c>
      <c r="S31" s="277">
        <f>Q31+R31-U31</f>
        <v>0</v>
      </c>
      <c r="T31" s="277">
        <v>0</v>
      </c>
      <c r="U31" s="277">
        <v>0</v>
      </c>
      <c r="V31" s="277"/>
      <c r="W31" s="277"/>
      <c r="X31" s="277"/>
      <c r="Y31" s="100"/>
      <c r="Z31" s="278"/>
      <c r="AA31" s="273"/>
      <c r="AB31" s="273"/>
      <c r="AC31" s="273"/>
      <c r="AD31" s="273"/>
      <c r="AE31" s="273"/>
      <c r="AF31" s="273"/>
      <c r="AG31" s="273"/>
      <c r="AH31" s="274"/>
      <c r="AI31" s="274"/>
      <c r="AJ31" s="274"/>
      <c r="AK31" s="274"/>
      <c r="AL31" s="274"/>
      <c r="AM31" s="274"/>
      <c r="AN31" s="274"/>
      <c r="AO31" s="274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7.25" customHeight="1">
      <c r="A32" s="121" t="s">
        <v>74</v>
      </c>
      <c r="B32" s="120">
        <v>2230</v>
      </c>
      <c r="C32" s="122">
        <v>110</v>
      </c>
      <c r="D32" s="100">
        <f t="shared" si="0"/>
        <v>0</v>
      </c>
      <c r="E32" s="270">
        <f t="shared" si="0"/>
        <v>0</v>
      </c>
      <c r="F32" s="100">
        <f t="shared" si="2"/>
        <v>0</v>
      </c>
      <c r="G32" s="100">
        <f t="shared" si="2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1">
        <f t="shared" si="0"/>
        <v>0</v>
      </c>
      <c r="M32" s="287"/>
      <c r="N32" s="288">
        <v>0</v>
      </c>
      <c r="O32" s="289"/>
      <c r="P32" s="285"/>
      <c r="Q32" s="289">
        <v>0</v>
      </c>
      <c r="R32" s="289">
        <v>0</v>
      </c>
      <c r="S32" s="277">
        <f>Q32+R32-U32</f>
        <v>0</v>
      </c>
      <c r="T32" s="277">
        <v>0</v>
      </c>
      <c r="U32" s="277">
        <v>0</v>
      </c>
      <c r="V32" s="277"/>
      <c r="W32" s="277"/>
      <c r="X32" s="277"/>
      <c r="Y32" s="100"/>
      <c r="Z32" s="278"/>
      <c r="AA32" s="273"/>
      <c r="AB32" s="273"/>
      <c r="AC32" s="273"/>
      <c r="AD32" s="273"/>
      <c r="AE32" s="273"/>
      <c r="AF32" s="273"/>
      <c r="AG32" s="273"/>
      <c r="AH32" s="274"/>
      <c r="AI32" s="274"/>
      <c r="AJ32" s="274"/>
      <c r="AK32" s="274"/>
      <c r="AL32" s="274"/>
      <c r="AM32" s="274"/>
      <c r="AN32" s="274"/>
      <c r="AO32" s="27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8.75" customHeight="1">
      <c r="A33" s="121" t="s">
        <v>75</v>
      </c>
      <c r="B33" s="120">
        <v>2240</v>
      </c>
      <c r="C33" s="123">
        <v>120</v>
      </c>
      <c r="D33" s="100">
        <f t="shared" si="0"/>
        <v>4938977</v>
      </c>
      <c r="E33" s="270">
        <f t="shared" si="0"/>
        <v>0</v>
      </c>
      <c r="F33" s="290">
        <f t="shared" si="2"/>
        <v>0</v>
      </c>
      <c r="G33" s="100">
        <f t="shared" si="2"/>
        <v>0</v>
      </c>
      <c r="H33" s="270">
        <f t="shared" si="0"/>
        <v>0</v>
      </c>
      <c r="I33" s="270">
        <f t="shared" si="0"/>
        <v>4508474.7</v>
      </c>
      <c r="J33" s="270">
        <f t="shared" si="0"/>
        <v>4508474.7</v>
      </c>
      <c r="K33" s="270">
        <f t="shared" si="0"/>
        <v>4508474.7</v>
      </c>
      <c r="L33" s="271">
        <f t="shared" si="0"/>
        <v>0</v>
      </c>
      <c r="M33" s="287">
        <v>4938977</v>
      </c>
      <c r="N33" s="288">
        <v>0</v>
      </c>
      <c r="O33" s="289"/>
      <c r="P33" s="285"/>
      <c r="Q33" s="289">
        <v>0</v>
      </c>
      <c r="R33" s="289">
        <v>4508474.7</v>
      </c>
      <c r="S33" s="277">
        <f>Q33+R33-U33</f>
        <v>4508474.7</v>
      </c>
      <c r="T33" s="291">
        <v>4508474.7</v>
      </c>
      <c r="U33" s="291"/>
      <c r="V33" s="291"/>
      <c r="W33" s="291"/>
      <c r="X33" s="291"/>
      <c r="Y33" s="290"/>
      <c r="Z33" s="292"/>
      <c r="AA33" s="293"/>
      <c r="AB33" s="293"/>
      <c r="AC33" s="293"/>
      <c r="AD33" s="293"/>
      <c r="AE33" s="293"/>
      <c r="AF33" s="293"/>
      <c r="AG33" s="293"/>
      <c r="AH33" s="294"/>
      <c r="AI33" s="294"/>
      <c r="AJ33" s="294"/>
      <c r="AK33" s="294"/>
      <c r="AL33" s="294"/>
      <c r="AM33" s="294"/>
      <c r="AN33" s="294"/>
      <c r="AO33" s="29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0"/>
        <v>0</v>
      </c>
      <c r="E34" s="270">
        <f t="shared" si="0"/>
        <v>0</v>
      </c>
      <c r="F34" s="100">
        <f t="shared" si="2"/>
        <v>0</v>
      </c>
      <c r="G34" s="100">
        <f t="shared" si="2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1">
        <f t="shared" si="0"/>
        <v>0</v>
      </c>
      <c r="M34" s="287"/>
      <c r="N34" s="288">
        <v>0</v>
      </c>
      <c r="O34" s="289"/>
      <c r="P34" s="285"/>
      <c r="Q34" s="289">
        <v>0</v>
      </c>
      <c r="R34" s="289"/>
      <c r="S34" s="277">
        <f aca="true" t="shared" si="8" ref="S34:S43">Q34+R34-U34</f>
        <v>0</v>
      </c>
      <c r="T34" s="277"/>
      <c r="U34" s="277"/>
      <c r="V34" s="277"/>
      <c r="W34" s="277"/>
      <c r="X34" s="277"/>
      <c r="Y34" s="100"/>
      <c r="Z34" s="278"/>
      <c r="AA34" s="273"/>
      <c r="AB34" s="273"/>
      <c r="AC34" s="273"/>
      <c r="AD34" s="273"/>
      <c r="AE34" s="273"/>
      <c r="AF34" s="273"/>
      <c r="AG34" s="273"/>
      <c r="AH34" s="274"/>
      <c r="AI34" s="274"/>
      <c r="AJ34" s="274"/>
      <c r="AK34" s="274"/>
      <c r="AL34" s="274"/>
      <c r="AM34" s="274"/>
      <c r="AN34" s="274"/>
      <c r="AO34" s="27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8.75" customHeight="1">
      <c r="A35" s="127" t="s">
        <v>77</v>
      </c>
      <c r="B35" s="128">
        <v>2250</v>
      </c>
      <c r="C35" s="129">
        <v>130</v>
      </c>
      <c r="D35" s="100">
        <f t="shared" si="0"/>
        <v>95000</v>
      </c>
      <c r="E35" s="270">
        <f t="shared" si="0"/>
        <v>0</v>
      </c>
      <c r="F35" s="100">
        <f t="shared" si="2"/>
        <v>0</v>
      </c>
      <c r="G35" s="100">
        <f t="shared" si="2"/>
        <v>0</v>
      </c>
      <c r="H35" s="270">
        <f t="shared" si="0"/>
        <v>0</v>
      </c>
      <c r="I35" s="270">
        <f t="shared" si="0"/>
        <v>78441.47</v>
      </c>
      <c r="J35" s="270">
        <f t="shared" si="0"/>
        <v>78441.47</v>
      </c>
      <c r="K35" s="270">
        <f t="shared" si="0"/>
        <v>78441.47</v>
      </c>
      <c r="L35" s="271">
        <f t="shared" si="0"/>
        <v>0</v>
      </c>
      <c r="M35" s="287">
        <v>95000</v>
      </c>
      <c r="N35" s="288">
        <v>0</v>
      </c>
      <c r="O35" s="289"/>
      <c r="P35" s="285"/>
      <c r="Q35" s="289">
        <v>0</v>
      </c>
      <c r="R35" s="289">
        <v>78441.47</v>
      </c>
      <c r="S35" s="277">
        <f t="shared" si="8"/>
        <v>78441.47</v>
      </c>
      <c r="T35" s="277">
        <v>78441.47</v>
      </c>
      <c r="U35" s="277"/>
      <c r="V35" s="277"/>
      <c r="W35" s="277"/>
      <c r="X35" s="277"/>
      <c r="Y35" s="100"/>
      <c r="Z35" s="278"/>
      <c r="AA35" s="273"/>
      <c r="AB35" s="273"/>
      <c r="AC35" s="273"/>
      <c r="AD35" s="273"/>
      <c r="AE35" s="273"/>
      <c r="AF35" s="273"/>
      <c r="AG35" s="273"/>
      <c r="AH35" s="274"/>
      <c r="AI35" s="274"/>
      <c r="AJ35" s="274"/>
      <c r="AK35" s="274"/>
      <c r="AL35" s="274"/>
      <c r="AM35" s="274"/>
      <c r="AN35" s="274"/>
      <c r="AO35" s="27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8.75" customHeight="1">
      <c r="A36" s="131" t="s">
        <v>78</v>
      </c>
      <c r="B36" s="128">
        <v>2260</v>
      </c>
      <c r="C36" s="129">
        <v>140</v>
      </c>
      <c r="D36" s="100">
        <f t="shared" si="0"/>
        <v>0</v>
      </c>
      <c r="E36" s="270">
        <f t="shared" si="0"/>
        <v>0</v>
      </c>
      <c r="F36" s="100">
        <f t="shared" si="2"/>
        <v>0</v>
      </c>
      <c r="G36" s="100">
        <f t="shared" si="2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1">
        <f t="shared" si="0"/>
        <v>0</v>
      </c>
      <c r="M36" s="287"/>
      <c r="N36" s="288"/>
      <c r="O36" s="289"/>
      <c r="P36" s="285"/>
      <c r="Q36" s="289">
        <v>0</v>
      </c>
      <c r="R36" s="289">
        <v>0</v>
      </c>
      <c r="S36" s="277">
        <f t="shared" si="8"/>
        <v>0</v>
      </c>
      <c r="T36" s="277">
        <v>0</v>
      </c>
      <c r="U36" s="277">
        <v>0</v>
      </c>
      <c r="V36" s="277"/>
      <c r="W36" s="277"/>
      <c r="X36" s="277"/>
      <c r="Y36" s="100"/>
      <c r="Z36" s="278"/>
      <c r="AA36" s="273"/>
      <c r="AB36" s="273"/>
      <c r="AC36" s="273"/>
      <c r="AD36" s="273"/>
      <c r="AE36" s="273"/>
      <c r="AF36" s="273"/>
      <c r="AG36" s="273"/>
      <c r="AH36" s="274"/>
      <c r="AI36" s="274"/>
      <c r="AJ36" s="274"/>
      <c r="AK36" s="274"/>
      <c r="AL36" s="274"/>
      <c r="AM36" s="274"/>
      <c r="AN36" s="274"/>
      <c r="AO36" s="27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9.5" customHeight="1">
      <c r="A37" s="127" t="s">
        <v>79</v>
      </c>
      <c r="B37" s="132">
        <v>2270</v>
      </c>
      <c r="C37" s="133">
        <v>150</v>
      </c>
      <c r="D37" s="100">
        <f aca="true" t="shared" si="9" ref="D37:E52">M37</f>
        <v>1729473</v>
      </c>
      <c r="E37" s="100">
        <f>N37</f>
        <v>1729473</v>
      </c>
      <c r="F37" s="100">
        <f t="shared" si="2"/>
        <v>1729473</v>
      </c>
      <c r="G37" s="100">
        <f t="shared" si="2"/>
        <v>0</v>
      </c>
      <c r="H37" s="270">
        <f aca="true" t="shared" si="10" ref="H37:L73">Q37</f>
        <v>0</v>
      </c>
      <c r="I37" s="270">
        <f t="shared" si="10"/>
        <v>1652658.8</v>
      </c>
      <c r="J37" s="270">
        <f t="shared" si="10"/>
        <v>1652658.8</v>
      </c>
      <c r="K37" s="270">
        <f t="shared" si="10"/>
        <v>1652658.8</v>
      </c>
      <c r="L37" s="271">
        <f t="shared" si="10"/>
        <v>0</v>
      </c>
      <c r="M37" s="287">
        <f aca="true" t="shared" si="11" ref="M37:U37">SUM(M38:M43)</f>
        <v>1729473</v>
      </c>
      <c r="N37" s="287">
        <f>143953+62460+668220+854840</f>
        <v>1729473</v>
      </c>
      <c r="O37" s="289">
        <f t="shared" si="11"/>
        <v>0</v>
      </c>
      <c r="P37" s="295"/>
      <c r="Q37" s="289">
        <f t="shared" si="11"/>
        <v>0</v>
      </c>
      <c r="R37" s="289">
        <f t="shared" si="11"/>
        <v>1652658.8</v>
      </c>
      <c r="S37" s="289">
        <f t="shared" si="11"/>
        <v>1652658.8</v>
      </c>
      <c r="T37" s="289">
        <f t="shared" si="11"/>
        <v>1652658.8</v>
      </c>
      <c r="U37" s="289">
        <f t="shared" si="11"/>
        <v>0</v>
      </c>
      <c r="V37" s="277"/>
      <c r="W37" s="277"/>
      <c r="X37" s="277"/>
      <c r="Y37" s="100"/>
      <c r="Z37" s="278"/>
      <c r="AA37" s="273"/>
      <c r="AB37" s="273"/>
      <c r="AC37" s="273"/>
      <c r="AD37" s="273"/>
      <c r="AE37" s="273"/>
      <c r="AF37" s="273"/>
      <c r="AG37" s="273"/>
      <c r="AH37" s="274"/>
      <c r="AI37" s="274"/>
      <c r="AJ37" s="274"/>
      <c r="AK37" s="274"/>
      <c r="AL37" s="274"/>
      <c r="AM37" s="274"/>
      <c r="AN37" s="274"/>
      <c r="AO37" s="27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7.25" customHeight="1">
      <c r="A38" s="121" t="s">
        <v>80</v>
      </c>
      <c r="B38" s="120">
        <v>2271</v>
      </c>
      <c r="C38" s="123">
        <v>160</v>
      </c>
      <c r="D38" s="100">
        <f t="shared" si="9"/>
        <v>143953</v>
      </c>
      <c r="E38" s="270">
        <f t="shared" si="9"/>
        <v>0</v>
      </c>
      <c r="F38" s="100">
        <f t="shared" si="2"/>
        <v>0</v>
      </c>
      <c r="G38" s="100">
        <f t="shared" si="2"/>
        <v>0</v>
      </c>
      <c r="H38" s="270">
        <f t="shared" si="10"/>
        <v>0</v>
      </c>
      <c r="I38" s="270">
        <f t="shared" si="10"/>
        <v>104080.98</v>
      </c>
      <c r="J38" s="270">
        <f t="shared" si="10"/>
        <v>104080.98</v>
      </c>
      <c r="K38" s="270">
        <f t="shared" si="10"/>
        <v>104080.98</v>
      </c>
      <c r="L38" s="271">
        <f t="shared" si="10"/>
        <v>0</v>
      </c>
      <c r="M38" s="288">
        <v>143953</v>
      </c>
      <c r="N38" s="288"/>
      <c r="O38" s="289"/>
      <c r="P38" s="285"/>
      <c r="Q38" s="289">
        <v>0</v>
      </c>
      <c r="R38" s="289">
        <v>104080.98</v>
      </c>
      <c r="S38" s="277">
        <f t="shared" si="8"/>
        <v>104080.98</v>
      </c>
      <c r="T38" s="277">
        <v>104080.98</v>
      </c>
      <c r="U38" s="277"/>
      <c r="V38" s="277"/>
      <c r="W38" s="277"/>
      <c r="X38" s="277"/>
      <c r="Y38" s="100"/>
      <c r="Z38" s="278"/>
      <c r="AA38" s="273"/>
      <c r="AB38" s="273"/>
      <c r="AC38" s="273"/>
      <c r="AD38" s="273"/>
      <c r="AE38" s="273"/>
      <c r="AF38" s="273"/>
      <c r="AG38" s="273"/>
      <c r="AH38" s="274"/>
      <c r="AI38" s="274"/>
      <c r="AJ38" s="274"/>
      <c r="AK38" s="274"/>
      <c r="AL38" s="274"/>
      <c r="AM38" s="274"/>
      <c r="AN38" s="274"/>
      <c r="AO38" s="27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7.25" customHeight="1">
      <c r="A39" s="121" t="s">
        <v>81</v>
      </c>
      <c r="B39" s="120">
        <v>2272</v>
      </c>
      <c r="C39" s="123">
        <v>170</v>
      </c>
      <c r="D39" s="100">
        <f t="shared" si="9"/>
        <v>62460</v>
      </c>
      <c r="E39" s="270">
        <f t="shared" si="9"/>
        <v>0</v>
      </c>
      <c r="F39" s="100">
        <f t="shared" si="2"/>
        <v>0</v>
      </c>
      <c r="G39" s="100">
        <f t="shared" si="2"/>
        <v>0</v>
      </c>
      <c r="H39" s="270">
        <f t="shared" si="10"/>
        <v>0</v>
      </c>
      <c r="I39" s="270">
        <f t="shared" si="10"/>
        <v>61624.24</v>
      </c>
      <c r="J39" s="270">
        <f t="shared" si="10"/>
        <v>61624.24</v>
      </c>
      <c r="K39" s="270">
        <f t="shared" si="10"/>
        <v>61624.24</v>
      </c>
      <c r="L39" s="271">
        <f t="shared" si="10"/>
        <v>0</v>
      </c>
      <c r="M39" s="288">
        <v>62460</v>
      </c>
      <c r="N39" s="288"/>
      <c r="O39" s="289"/>
      <c r="P39" s="285"/>
      <c r="Q39" s="289">
        <v>0</v>
      </c>
      <c r="R39" s="289">
        <v>61624.24</v>
      </c>
      <c r="S39" s="277">
        <f t="shared" si="8"/>
        <v>61624.24</v>
      </c>
      <c r="T39" s="277">
        <v>61624.24</v>
      </c>
      <c r="U39" s="277"/>
      <c r="V39" s="277"/>
      <c r="W39" s="277"/>
      <c r="X39" s="277"/>
      <c r="Y39" s="100"/>
      <c r="Z39" s="278"/>
      <c r="AA39" s="273"/>
      <c r="AB39" s="273"/>
      <c r="AC39" s="273"/>
      <c r="AD39" s="273"/>
      <c r="AE39" s="273"/>
      <c r="AF39" s="273"/>
      <c r="AG39" s="273"/>
      <c r="AH39" s="274"/>
      <c r="AI39" s="274"/>
      <c r="AJ39" s="274"/>
      <c r="AK39" s="274"/>
      <c r="AL39" s="274"/>
      <c r="AM39" s="274"/>
      <c r="AN39" s="274"/>
      <c r="AO39" s="274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7.25" customHeight="1">
      <c r="A40" s="121" t="s">
        <v>82</v>
      </c>
      <c r="B40" s="120">
        <v>2273</v>
      </c>
      <c r="C40" s="123">
        <v>180</v>
      </c>
      <c r="D40" s="100">
        <f t="shared" si="9"/>
        <v>668220</v>
      </c>
      <c r="E40" s="270">
        <f t="shared" si="9"/>
        <v>0</v>
      </c>
      <c r="F40" s="100">
        <f t="shared" si="2"/>
        <v>0</v>
      </c>
      <c r="G40" s="100">
        <f t="shared" si="2"/>
        <v>0</v>
      </c>
      <c r="H40" s="270">
        <f t="shared" si="10"/>
        <v>0</v>
      </c>
      <c r="I40" s="270">
        <f t="shared" si="10"/>
        <v>668165.55</v>
      </c>
      <c r="J40" s="270">
        <f t="shared" si="10"/>
        <v>668165.55</v>
      </c>
      <c r="K40" s="270">
        <f t="shared" si="10"/>
        <v>668165.55</v>
      </c>
      <c r="L40" s="271">
        <f t="shared" si="10"/>
        <v>0</v>
      </c>
      <c r="M40" s="288">
        <v>668220</v>
      </c>
      <c r="N40" s="288"/>
      <c r="O40" s="289"/>
      <c r="P40" s="285"/>
      <c r="Q40" s="289">
        <v>0</v>
      </c>
      <c r="R40" s="289">
        <v>668165.55</v>
      </c>
      <c r="S40" s="277">
        <f t="shared" si="8"/>
        <v>668165.55</v>
      </c>
      <c r="T40" s="100">
        <v>668165.55</v>
      </c>
      <c r="U40" s="100"/>
      <c r="V40" s="100">
        <f>V41+V42</f>
        <v>0</v>
      </c>
      <c r="W40" s="100">
        <f>W41+W42</f>
        <v>0</v>
      </c>
      <c r="X40" s="100">
        <f>X41+X42</f>
        <v>0</v>
      </c>
      <c r="Y40" s="100">
        <f>Y41+Y42</f>
        <v>0</v>
      </c>
      <c r="Z40" s="100">
        <f>Z41+Z42</f>
        <v>0</v>
      </c>
      <c r="AA40" s="273"/>
      <c r="AB40" s="273"/>
      <c r="AC40" s="273"/>
      <c r="AD40" s="273"/>
      <c r="AE40" s="273"/>
      <c r="AF40" s="273"/>
      <c r="AG40" s="273"/>
      <c r="AH40" s="274"/>
      <c r="AI40" s="274"/>
      <c r="AJ40" s="274"/>
      <c r="AK40" s="274"/>
      <c r="AL40" s="274"/>
      <c r="AM40" s="274"/>
      <c r="AN40" s="274"/>
      <c r="AO40" s="274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8.75" customHeight="1">
      <c r="A41" s="121" t="s">
        <v>83</v>
      </c>
      <c r="B41" s="120">
        <v>2274</v>
      </c>
      <c r="C41" s="122">
        <v>190</v>
      </c>
      <c r="D41" s="100">
        <f t="shared" si="9"/>
        <v>854840</v>
      </c>
      <c r="E41" s="270">
        <f t="shared" si="9"/>
        <v>0</v>
      </c>
      <c r="F41" s="100">
        <f t="shared" si="2"/>
        <v>0</v>
      </c>
      <c r="G41" s="100">
        <f t="shared" si="2"/>
        <v>0</v>
      </c>
      <c r="H41" s="270">
        <f t="shared" si="10"/>
        <v>0</v>
      </c>
      <c r="I41" s="270">
        <f t="shared" si="10"/>
        <v>818788.03</v>
      </c>
      <c r="J41" s="270">
        <f t="shared" si="10"/>
        <v>818788.03</v>
      </c>
      <c r="K41" s="270">
        <f t="shared" si="10"/>
        <v>818788.03</v>
      </c>
      <c r="L41" s="271">
        <f t="shared" si="10"/>
        <v>0</v>
      </c>
      <c r="M41" s="288">
        <v>854840</v>
      </c>
      <c r="N41" s="288"/>
      <c r="O41" s="289"/>
      <c r="P41" s="285"/>
      <c r="Q41" s="289">
        <v>0</v>
      </c>
      <c r="R41" s="289">
        <v>818788.03</v>
      </c>
      <c r="S41" s="277">
        <f t="shared" si="8"/>
        <v>818788.03</v>
      </c>
      <c r="T41" s="277">
        <v>818788.03</v>
      </c>
      <c r="U41" s="277"/>
      <c r="V41" s="277"/>
      <c r="W41" s="277"/>
      <c r="X41" s="277"/>
      <c r="Y41" s="100"/>
      <c r="Z41" s="278"/>
      <c r="AA41" s="273"/>
      <c r="AB41" s="273"/>
      <c r="AC41" s="273"/>
      <c r="AD41" s="273"/>
      <c r="AE41" s="273"/>
      <c r="AF41" s="273"/>
      <c r="AG41" s="273"/>
      <c r="AH41" s="274"/>
      <c r="AI41" s="274"/>
      <c r="AJ41" s="274"/>
      <c r="AK41" s="274"/>
      <c r="AL41" s="274"/>
      <c r="AM41" s="274"/>
      <c r="AN41" s="274"/>
      <c r="AO41" s="274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8.75" customHeight="1">
      <c r="A42" s="134" t="s">
        <v>84</v>
      </c>
      <c r="B42" s="120">
        <v>2275</v>
      </c>
      <c r="C42" s="135">
        <v>200</v>
      </c>
      <c r="D42" s="197">
        <f t="shared" si="9"/>
        <v>0</v>
      </c>
      <c r="E42" s="296">
        <f t="shared" si="9"/>
        <v>0</v>
      </c>
      <c r="F42" s="197">
        <f t="shared" si="2"/>
        <v>0</v>
      </c>
      <c r="G42" s="197">
        <f t="shared" si="2"/>
        <v>0</v>
      </c>
      <c r="H42" s="296">
        <f t="shared" si="10"/>
        <v>0</v>
      </c>
      <c r="I42" s="296">
        <f t="shared" si="10"/>
        <v>0</v>
      </c>
      <c r="J42" s="296">
        <f t="shared" si="10"/>
        <v>0</v>
      </c>
      <c r="K42" s="296">
        <f t="shared" si="10"/>
        <v>0</v>
      </c>
      <c r="L42" s="297">
        <f t="shared" si="10"/>
        <v>0</v>
      </c>
      <c r="M42" s="298"/>
      <c r="N42" s="298"/>
      <c r="O42" s="299"/>
      <c r="P42" s="300"/>
      <c r="Q42" s="299">
        <v>0</v>
      </c>
      <c r="R42" s="299"/>
      <c r="S42" s="277">
        <f t="shared" si="8"/>
        <v>0</v>
      </c>
      <c r="T42" s="301"/>
      <c r="U42" s="301"/>
      <c r="V42" s="301"/>
      <c r="W42" s="301"/>
      <c r="X42" s="301"/>
      <c r="Y42" s="197"/>
      <c r="Z42" s="302"/>
      <c r="AA42" s="273"/>
      <c r="AB42" s="273"/>
      <c r="AC42" s="273"/>
      <c r="AD42" s="273"/>
      <c r="AE42" s="273"/>
      <c r="AF42" s="273"/>
      <c r="AG42" s="273"/>
      <c r="AH42" s="274"/>
      <c r="AI42" s="274"/>
      <c r="AJ42" s="274"/>
      <c r="AK42" s="274"/>
      <c r="AL42" s="274"/>
      <c r="AM42" s="274"/>
      <c r="AN42" s="274"/>
      <c r="AO42" s="274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315" customFormat="1" ht="18.75" customHeight="1" thickBot="1">
      <c r="A43" s="134" t="s">
        <v>85</v>
      </c>
      <c r="B43" s="120">
        <v>2276</v>
      </c>
      <c r="C43" s="122">
        <v>210</v>
      </c>
      <c r="D43" s="303">
        <f t="shared" si="9"/>
        <v>0</v>
      </c>
      <c r="E43" s="304">
        <f t="shared" si="9"/>
        <v>0</v>
      </c>
      <c r="F43" s="305" t="e">
        <f t="shared" si="2"/>
        <v>#REF!</v>
      </c>
      <c r="G43" s="303" t="e">
        <f t="shared" si="2"/>
        <v>#REF!</v>
      </c>
      <c r="H43" s="304">
        <f t="shared" si="10"/>
        <v>0</v>
      </c>
      <c r="I43" s="304">
        <f t="shared" si="10"/>
        <v>0</v>
      </c>
      <c r="J43" s="304">
        <f t="shared" si="10"/>
        <v>0</v>
      </c>
      <c r="K43" s="304">
        <f t="shared" si="10"/>
        <v>0</v>
      </c>
      <c r="L43" s="306">
        <f t="shared" si="10"/>
        <v>0</v>
      </c>
      <c r="M43" s="307"/>
      <c r="N43" s="308">
        <v>0</v>
      </c>
      <c r="O43" s="309"/>
      <c r="P43" s="310"/>
      <c r="Q43" s="309">
        <v>0</v>
      </c>
      <c r="R43" s="309">
        <v>0</v>
      </c>
      <c r="S43" s="277">
        <f t="shared" si="8"/>
        <v>0</v>
      </c>
      <c r="T43" s="305">
        <v>0</v>
      </c>
      <c r="U43" s="305">
        <v>0</v>
      </c>
      <c r="V43" s="305" t="e">
        <f>V48+V47</f>
        <v>#REF!</v>
      </c>
      <c r="W43" s="305" t="e">
        <f>W48+W47</f>
        <v>#REF!</v>
      </c>
      <c r="X43" s="305" t="e">
        <f>X48+X47</f>
        <v>#REF!</v>
      </c>
      <c r="Y43" s="305" t="e">
        <f>Y48+Y47</f>
        <v>#REF!</v>
      </c>
      <c r="Z43" s="311" t="e">
        <f>Z48+Z47</f>
        <v>#REF!</v>
      </c>
      <c r="AA43" s="312"/>
      <c r="AB43" s="312"/>
      <c r="AC43" s="312"/>
      <c r="AD43" s="312"/>
      <c r="AE43" s="312"/>
      <c r="AF43" s="312"/>
      <c r="AG43" s="312"/>
      <c r="AH43" s="313"/>
      <c r="AI43" s="313"/>
      <c r="AJ43" s="313"/>
      <c r="AK43" s="313"/>
      <c r="AL43" s="313"/>
      <c r="AM43" s="313"/>
      <c r="AN43" s="313"/>
      <c r="AO43" s="313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</row>
    <row r="44" spans="1:59" s="150" customFormat="1" ht="18.7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318"/>
      <c r="N44" s="319"/>
      <c r="O44" s="318"/>
      <c r="P44" s="320"/>
      <c r="Q44" s="318"/>
      <c r="R44" s="318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21"/>
      <c r="AI44" s="321"/>
      <c r="AJ44" s="321"/>
      <c r="AK44" s="321"/>
      <c r="AL44" s="321"/>
      <c r="AM44" s="321"/>
      <c r="AN44" s="321"/>
      <c r="AO44" s="321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318"/>
      <c r="N45" s="319"/>
      <c r="O45" s="318"/>
      <c r="P45" s="320"/>
      <c r="Q45" s="318"/>
      <c r="R45" s="318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21"/>
      <c r="AI45" s="321"/>
      <c r="AJ45" s="321"/>
      <c r="AK45" s="321"/>
      <c r="AL45" s="321"/>
      <c r="AM45" s="321"/>
      <c r="AN45" s="321"/>
      <c r="AO45" s="321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322">
        <v>1</v>
      </c>
      <c r="N46" s="322">
        <v>2</v>
      </c>
      <c r="O46" s="322">
        <v>3</v>
      </c>
      <c r="P46" s="322"/>
      <c r="Q46" s="322">
        <v>5</v>
      </c>
      <c r="R46" s="322">
        <v>5</v>
      </c>
      <c r="S46" s="322">
        <v>6</v>
      </c>
      <c r="T46" s="322">
        <v>6</v>
      </c>
      <c r="U46" s="322">
        <v>7</v>
      </c>
      <c r="V46" s="221">
        <v>8</v>
      </c>
      <c r="W46" s="221">
        <v>9</v>
      </c>
      <c r="X46" s="221">
        <v>10</v>
      </c>
      <c r="Y46" s="100"/>
      <c r="Z46" s="277"/>
      <c r="AA46" s="100"/>
      <c r="AB46" s="100"/>
      <c r="AC46" s="100"/>
      <c r="AD46" s="100"/>
      <c r="AE46" s="100"/>
      <c r="AF46" s="100"/>
      <c r="AG46" s="100"/>
      <c r="AH46" s="323"/>
      <c r="AI46" s="323"/>
      <c r="AJ46" s="323"/>
      <c r="AK46" s="323"/>
      <c r="AL46" s="323"/>
      <c r="AM46" s="323"/>
      <c r="AN46" s="323"/>
      <c r="AO46" s="323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33" customHeight="1">
      <c r="A47" s="154" t="s">
        <v>87</v>
      </c>
      <c r="B47" s="155">
        <v>2280</v>
      </c>
      <c r="C47" s="156">
        <v>220</v>
      </c>
      <c r="D47" s="91">
        <f aca="true" t="shared" si="12" ref="D47:E71">M47</f>
        <v>8000</v>
      </c>
      <c r="E47" s="325">
        <f t="shared" si="9"/>
        <v>0</v>
      </c>
      <c r="F47" s="91">
        <f t="shared" si="2"/>
        <v>0</v>
      </c>
      <c r="G47" s="91">
        <f t="shared" si="2"/>
        <v>0</v>
      </c>
      <c r="H47" s="325">
        <f t="shared" si="10"/>
        <v>0</v>
      </c>
      <c r="I47" s="325">
        <f t="shared" si="10"/>
        <v>597</v>
      </c>
      <c r="J47" s="325">
        <f t="shared" si="10"/>
        <v>597</v>
      </c>
      <c r="K47" s="325">
        <f t="shared" si="10"/>
        <v>597</v>
      </c>
      <c r="L47" s="326">
        <f t="shared" si="10"/>
        <v>0</v>
      </c>
      <c r="M47" s="327">
        <f>M49+M48</f>
        <v>8000</v>
      </c>
      <c r="N47" s="328">
        <v>0</v>
      </c>
      <c r="O47" s="329">
        <f>O49+O48</f>
        <v>0</v>
      </c>
      <c r="P47" s="330"/>
      <c r="Q47" s="329">
        <f>Q49+Q48</f>
        <v>0</v>
      </c>
      <c r="R47" s="329">
        <f>R49+R48</f>
        <v>597</v>
      </c>
      <c r="S47" s="289">
        <f>SUM(S48:S49)</f>
        <v>597</v>
      </c>
      <c r="T47" s="329">
        <f>T49+T48</f>
        <v>597</v>
      </c>
      <c r="U47" s="329">
        <f>U49+U48</f>
        <v>0</v>
      </c>
      <c r="V47" s="331"/>
      <c r="W47" s="331"/>
      <c r="X47" s="331"/>
      <c r="Y47" s="91"/>
      <c r="Z47" s="332"/>
      <c r="AA47" s="273"/>
      <c r="AB47" s="273"/>
      <c r="AC47" s="273"/>
      <c r="AD47" s="273"/>
      <c r="AE47" s="273"/>
      <c r="AF47" s="273"/>
      <c r="AG47" s="273"/>
      <c r="AH47" s="274"/>
      <c r="AI47" s="274"/>
      <c r="AJ47" s="274"/>
      <c r="AK47" s="274"/>
      <c r="AL47" s="274"/>
      <c r="AM47" s="274"/>
      <c r="AN47" s="274"/>
      <c r="AO47" s="274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2"/>
        <v>0</v>
      </c>
      <c r="E48" s="270">
        <f t="shared" si="9"/>
        <v>0</v>
      </c>
      <c r="F48" s="277" t="e">
        <f t="shared" si="2"/>
        <v>#REF!</v>
      </c>
      <c r="G48" s="100" t="e">
        <f t="shared" si="2"/>
        <v>#REF!</v>
      </c>
      <c r="H48" s="270">
        <f t="shared" si="10"/>
        <v>0</v>
      </c>
      <c r="I48" s="270">
        <f t="shared" si="10"/>
        <v>0</v>
      </c>
      <c r="J48" s="270">
        <f t="shared" si="10"/>
        <v>0</v>
      </c>
      <c r="K48" s="270">
        <f t="shared" si="10"/>
        <v>0</v>
      </c>
      <c r="L48" s="270">
        <f t="shared" si="10"/>
        <v>0</v>
      </c>
      <c r="M48" s="287"/>
      <c r="N48" s="288">
        <v>0</v>
      </c>
      <c r="O48" s="289"/>
      <c r="P48" s="285"/>
      <c r="Q48" s="289">
        <v>0</v>
      </c>
      <c r="R48" s="289">
        <v>0</v>
      </c>
      <c r="S48" s="301">
        <f aca="true" t="shared" si="13" ref="S48:S89">Q48+R48-U48</f>
        <v>0</v>
      </c>
      <c r="T48" s="277">
        <v>0</v>
      </c>
      <c r="U48" s="277">
        <v>0</v>
      </c>
      <c r="V48" s="277" t="e">
        <f>V49+#REF!</f>
        <v>#REF!</v>
      </c>
      <c r="W48" s="277" t="e">
        <f>W49+#REF!</f>
        <v>#REF!</v>
      </c>
      <c r="X48" s="277" t="e">
        <f>X49+#REF!</f>
        <v>#REF!</v>
      </c>
      <c r="Y48" s="277" t="e">
        <f>Y49+#REF!</f>
        <v>#REF!</v>
      </c>
      <c r="Z48" s="278" t="e">
        <f>Z49+#REF!</f>
        <v>#REF!</v>
      </c>
      <c r="AA48" s="279"/>
      <c r="AB48" s="279"/>
      <c r="AC48" s="279"/>
      <c r="AD48" s="279"/>
      <c r="AE48" s="279"/>
      <c r="AF48" s="279"/>
      <c r="AG48" s="279"/>
      <c r="AH48" s="280"/>
      <c r="AI48" s="280"/>
      <c r="AJ48" s="280"/>
      <c r="AK48" s="280"/>
      <c r="AL48" s="280"/>
      <c r="AM48" s="280"/>
      <c r="AN48" s="280"/>
      <c r="AO48" s="280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ht="34.5" customHeight="1" thickBot="1">
      <c r="A49" s="160" t="s">
        <v>89</v>
      </c>
      <c r="B49" s="120">
        <v>2282</v>
      </c>
      <c r="C49" s="122">
        <v>240</v>
      </c>
      <c r="D49" s="100">
        <f t="shared" si="12"/>
        <v>8000</v>
      </c>
      <c r="E49" s="270">
        <f t="shared" si="9"/>
        <v>8000</v>
      </c>
      <c r="F49" s="100">
        <f t="shared" si="2"/>
        <v>8000</v>
      </c>
      <c r="G49" s="100">
        <f t="shared" si="2"/>
        <v>0</v>
      </c>
      <c r="H49" s="270">
        <f t="shared" si="10"/>
        <v>0</v>
      </c>
      <c r="I49" s="270">
        <f t="shared" si="10"/>
        <v>597</v>
      </c>
      <c r="J49" s="270">
        <f t="shared" si="10"/>
        <v>597</v>
      </c>
      <c r="K49" s="270">
        <f t="shared" si="10"/>
        <v>597</v>
      </c>
      <c r="L49" s="270">
        <f t="shared" si="10"/>
        <v>0</v>
      </c>
      <c r="M49" s="307">
        <v>8000</v>
      </c>
      <c r="N49" s="288">
        <v>8000</v>
      </c>
      <c r="O49" s="289"/>
      <c r="P49" s="285"/>
      <c r="Q49" s="289">
        <v>0</v>
      </c>
      <c r="R49" s="289">
        <v>597</v>
      </c>
      <c r="S49" s="301">
        <f t="shared" si="13"/>
        <v>597</v>
      </c>
      <c r="T49" s="277">
        <v>597</v>
      </c>
      <c r="U49" s="277"/>
      <c r="V49" s="277"/>
      <c r="W49" s="277"/>
      <c r="X49" s="277"/>
      <c r="Y49" s="100"/>
      <c r="Z49" s="278"/>
      <c r="AA49" s="273"/>
      <c r="AB49" s="273"/>
      <c r="AC49" s="273"/>
      <c r="AD49" s="273"/>
      <c r="AE49" s="273"/>
      <c r="AF49" s="273"/>
      <c r="AG49" s="273"/>
      <c r="AH49" s="274"/>
      <c r="AI49" s="274"/>
      <c r="AJ49" s="274"/>
      <c r="AK49" s="274"/>
      <c r="AL49" s="274"/>
      <c r="AM49" s="274"/>
      <c r="AN49" s="274"/>
      <c r="AO49" s="274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2"/>
        <v>0</v>
      </c>
      <c r="E50" s="270">
        <f t="shared" si="9"/>
        <v>0</v>
      </c>
      <c r="F50" s="277">
        <f aca="true" t="shared" si="14" ref="F50:G65">N50+V50</f>
        <v>0</v>
      </c>
      <c r="G50" s="100">
        <f t="shared" si="14"/>
        <v>0</v>
      </c>
      <c r="H50" s="270">
        <f t="shared" si="10"/>
        <v>0</v>
      </c>
      <c r="I50" s="270">
        <f t="shared" si="10"/>
        <v>0</v>
      </c>
      <c r="J50" s="270">
        <f t="shared" si="10"/>
        <v>0</v>
      </c>
      <c r="K50" s="270">
        <f t="shared" si="10"/>
        <v>0</v>
      </c>
      <c r="L50" s="270">
        <f t="shared" si="10"/>
        <v>0</v>
      </c>
      <c r="M50" s="287">
        <f>M51+M52</f>
        <v>0</v>
      </c>
      <c r="N50" s="287">
        <f aca="true" t="shared" si="15" ref="N50:U50">N51+N52</f>
        <v>0</v>
      </c>
      <c r="O50" s="287">
        <f t="shared" si="15"/>
        <v>0</v>
      </c>
      <c r="P50" s="287">
        <f t="shared" si="15"/>
        <v>0</v>
      </c>
      <c r="Q50" s="287">
        <f t="shared" si="15"/>
        <v>0</v>
      </c>
      <c r="R50" s="287">
        <f t="shared" si="15"/>
        <v>0</v>
      </c>
      <c r="S50" s="287">
        <f t="shared" si="15"/>
        <v>0</v>
      </c>
      <c r="T50" s="287">
        <f t="shared" si="15"/>
        <v>0</v>
      </c>
      <c r="U50" s="287">
        <f t="shared" si="15"/>
        <v>0</v>
      </c>
      <c r="V50" s="277">
        <f>V51</f>
        <v>0</v>
      </c>
      <c r="W50" s="277">
        <f>W51</f>
        <v>0</v>
      </c>
      <c r="X50" s="277">
        <f>X51</f>
        <v>0</v>
      </c>
      <c r="Y50" s="277">
        <f>Y51</f>
        <v>0</v>
      </c>
      <c r="Z50" s="278">
        <f>Z51</f>
        <v>0</v>
      </c>
      <c r="AA50" s="279"/>
      <c r="AB50" s="279"/>
      <c r="AC50" s="279"/>
      <c r="AD50" s="279"/>
      <c r="AE50" s="279"/>
      <c r="AF50" s="279"/>
      <c r="AG50" s="279"/>
      <c r="AH50" s="280"/>
      <c r="AI50" s="280"/>
      <c r="AJ50" s="280"/>
      <c r="AK50" s="280"/>
      <c r="AL50" s="280"/>
      <c r="AM50" s="280"/>
      <c r="AN50" s="280"/>
      <c r="AO50" s="280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2"/>
        <v>0</v>
      </c>
      <c r="E51" s="270">
        <f t="shared" si="9"/>
        <v>0</v>
      </c>
      <c r="F51" s="277">
        <f t="shared" si="14"/>
        <v>0</v>
      </c>
      <c r="G51" s="100">
        <f t="shared" si="14"/>
        <v>0</v>
      </c>
      <c r="H51" s="270">
        <f t="shared" si="10"/>
        <v>0</v>
      </c>
      <c r="I51" s="270">
        <f t="shared" si="10"/>
        <v>0</v>
      </c>
      <c r="J51" s="270">
        <f t="shared" si="10"/>
        <v>0</v>
      </c>
      <c r="K51" s="270">
        <f t="shared" si="10"/>
        <v>0</v>
      </c>
      <c r="L51" s="270">
        <f t="shared" si="10"/>
        <v>0</v>
      </c>
      <c r="M51" s="327"/>
      <c r="N51" s="327"/>
      <c r="O51" s="327"/>
      <c r="P51" s="327"/>
      <c r="Q51" s="327"/>
      <c r="R51" s="327"/>
      <c r="S51" s="301">
        <f t="shared" si="13"/>
        <v>0</v>
      </c>
      <c r="T51" s="327"/>
      <c r="U51" s="327"/>
      <c r="V51" s="277">
        <f>V52+V53</f>
        <v>0</v>
      </c>
      <c r="W51" s="277">
        <f>W52+W53</f>
        <v>0</v>
      </c>
      <c r="X51" s="277">
        <f>X52+X53</f>
        <v>0</v>
      </c>
      <c r="Y51" s="277">
        <f>Y52+Y53</f>
        <v>0</v>
      </c>
      <c r="Z51" s="278">
        <f>Z52+Z53</f>
        <v>0</v>
      </c>
      <c r="AA51" s="279"/>
      <c r="AB51" s="279"/>
      <c r="AC51" s="279"/>
      <c r="AD51" s="279"/>
      <c r="AE51" s="279"/>
      <c r="AF51" s="279"/>
      <c r="AG51" s="279"/>
      <c r="AH51" s="280"/>
      <c r="AI51" s="280"/>
      <c r="AJ51" s="280"/>
      <c r="AK51" s="280"/>
      <c r="AL51" s="280"/>
      <c r="AM51" s="280"/>
      <c r="AN51" s="280"/>
      <c r="AO51" s="280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30" customHeight="1">
      <c r="A52" s="169" t="s">
        <v>92</v>
      </c>
      <c r="B52" s="98">
        <v>2420</v>
      </c>
      <c r="C52" s="168">
        <v>270</v>
      </c>
      <c r="D52" s="100">
        <f t="shared" si="12"/>
        <v>0</v>
      </c>
      <c r="E52" s="270">
        <f t="shared" si="9"/>
        <v>0</v>
      </c>
      <c r="F52" s="277">
        <f t="shared" si="14"/>
        <v>0</v>
      </c>
      <c r="G52" s="100">
        <f t="shared" si="14"/>
        <v>0</v>
      </c>
      <c r="H52" s="270">
        <f t="shared" si="10"/>
        <v>0</v>
      </c>
      <c r="I52" s="270">
        <f t="shared" si="10"/>
        <v>0</v>
      </c>
      <c r="J52" s="270">
        <f t="shared" si="10"/>
        <v>0</v>
      </c>
      <c r="K52" s="270">
        <f t="shared" si="10"/>
        <v>0</v>
      </c>
      <c r="L52" s="270">
        <f t="shared" si="10"/>
        <v>0</v>
      </c>
      <c r="M52" s="287"/>
      <c r="N52" s="288">
        <v>0</v>
      </c>
      <c r="O52" s="289"/>
      <c r="P52" s="285"/>
      <c r="Q52" s="289">
        <v>0</v>
      </c>
      <c r="R52" s="289">
        <v>0</v>
      </c>
      <c r="S52" s="301">
        <f t="shared" si="13"/>
        <v>0</v>
      </c>
      <c r="T52" s="277">
        <v>0</v>
      </c>
      <c r="U52" s="277">
        <v>0</v>
      </c>
      <c r="V52" s="277"/>
      <c r="W52" s="277"/>
      <c r="X52" s="277"/>
      <c r="Y52" s="277"/>
      <c r="Z52" s="278"/>
      <c r="AA52" s="279"/>
      <c r="AB52" s="279"/>
      <c r="AC52" s="279"/>
      <c r="AD52" s="279"/>
      <c r="AE52" s="279"/>
      <c r="AF52" s="279"/>
      <c r="AG52" s="279"/>
      <c r="AH52" s="280"/>
      <c r="AI52" s="280"/>
      <c r="AJ52" s="280"/>
      <c r="AK52" s="280"/>
      <c r="AL52" s="280"/>
      <c r="AM52" s="280"/>
      <c r="AN52" s="280"/>
      <c r="AO52" s="280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2"/>
        <v>0</v>
      </c>
      <c r="E53" s="270">
        <f t="shared" si="12"/>
        <v>0</v>
      </c>
      <c r="F53" s="277">
        <f t="shared" si="14"/>
        <v>0</v>
      </c>
      <c r="G53" s="100">
        <f t="shared" si="14"/>
        <v>0</v>
      </c>
      <c r="H53" s="270">
        <f t="shared" si="10"/>
        <v>0</v>
      </c>
      <c r="I53" s="270">
        <f t="shared" si="10"/>
        <v>0</v>
      </c>
      <c r="J53" s="270">
        <f t="shared" si="10"/>
        <v>0</v>
      </c>
      <c r="K53" s="270">
        <f t="shared" si="10"/>
        <v>0</v>
      </c>
      <c r="L53" s="270">
        <f t="shared" si="10"/>
        <v>0</v>
      </c>
      <c r="M53" s="287">
        <f>M54+M55+M56</f>
        <v>0</v>
      </c>
      <c r="N53" s="287">
        <f aca="true" t="shared" si="16" ref="N53:Y53">N54+N55+N56</f>
        <v>0</v>
      </c>
      <c r="O53" s="287">
        <f t="shared" si="16"/>
        <v>0</v>
      </c>
      <c r="P53" s="287">
        <f t="shared" si="16"/>
        <v>0</v>
      </c>
      <c r="Q53" s="287">
        <f t="shared" si="16"/>
        <v>0</v>
      </c>
      <c r="R53" s="287">
        <f t="shared" si="16"/>
        <v>0</v>
      </c>
      <c r="S53" s="287">
        <f t="shared" si="16"/>
        <v>0</v>
      </c>
      <c r="T53" s="287">
        <f t="shared" si="16"/>
        <v>0</v>
      </c>
      <c r="U53" s="287">
        <f t="shared" si="16"/>
        <v>0</v>
      </c>
      <c r="V53" s="287">
        <f t="shared" si="16"/>
        <v>0</v>
      </c>
      <c r="W53" s="287">
        <f t="shared" si="16"/>
        <v>0</v>
      </c>
      <c r="X53" s="287">
        <f t="shared" si="16"/>
        <v>0</v>
      </c>
      <c r="Y53" s="287">
        <f t="shared" si="16"/>
        <v>0</v>
      </c>
      <c r="Z53" s="277">
        <f>Z55+Z54</f>
        <v>0</v>
      </c>
      <c r="AA53" s="279"/>
      <c r="AB53" s="279"/>
      <c r="AC53" s="279"/>
      <c r="AD53" s="279"/>
      <c r="AE53" s="279"/>
      <c r="AF53" s="279"/>
      <c r="AG53" s="279"/>
      <c r="AH53" s="280"/>
      <c r="AI53" s="280"/>
      <c r="AJ53" s="280"/>
      <c r="AK53" s="280"/>
      <c r="AL53" s="280"/>
      <c r="AM53" s="280"/>
      <c r="AN53" s="280"/>
      <c r="AO53" s="280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2"/>
        <v>0</v>
      </c>
      <c r="E54" s="270">
        <f t="shared" si="12"/>
        <v>0</v>
      </c>
      <c r="F54" s="277">
        <f t="shared" si="14"/>
        <v>0</v>
      </c>
      <c r="G54" s="100">
        <f t="shared" si="14"/>
        <v>0</v>
      </c>
      <c r="H54" s="270">
        <f t="shared" si="10"/>
        <v>0</v>
      </c>
      <c r="I54" s="270">
        <f t="shared" si="10"/>
        <v>0</v>
      </c>
      <c r="J54" s="270">
        <f t="shared" si="10"/>
        <v>0</v>
      </c>
      <c r="K54" s="270">
        <f t="shared" si="10"/>
        <v>0</v>
      </c>
      <c r="L54" s="270">
        <f t="shared" si="10"/>
        <v>0</v>
      </c>
      <c r="M54" s="287"/>
      <c r="N54" s="288">
        <v>0</v>
      </c>
      <c r="O54" s="289"/>
      <c r="P54" s="285"/>
      <c r="Q54" s="289">
        <v>0</v>
      </c>
      <c r="R54" s="289">
        <v>0</v>
      </c>
      <c r="S54" s="301">
        <f t="shared" si="13"/>
        <v>0</v>
      </c>
      <c r="T54" s="277">
        <v>0</v>
      </c>
      <c r="U54" s="277">
        <v>0</v>
      </c>
      <c r="V54" s="277"/>
      <c r="W54" s="277"/>
      <c r="X54" s="277"/>
      <c r="Y54" s="277"/>
      <c r="Z54" s="278"/>
      <c r="AA54" s="279"/>
      <c r="AB54" s="279"/>
      <c r="AC54" s="279"/>
      <c r="AD54" s="279"/>
      <c r="AE54" s="279"/>
      <c r="AF54" s="279"/>
      <c r="AG54" s="279"/>
      <c r="AH54" s="280"/>
      <c r="AI54" s="280"/>
      <c r="AJ54" s="280"/>
      <c r="AK54" s="280"/>
      <c r="AL54" s="280"/>
      <c r="AM54" s="280"/>
      <c r="AN54" s="280"/>
      <c r="AO54" s="280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41" ht="17.25" customHeight="1">
      <c r="A55" s="173" t="s">
        <v>95</v>
      </c>
      <c r="B55" s="120">
        <v>2620</v>
      </c>
      <c r="C55" s="122">
        <v>300</v>
      </c>
      <c r="D55" s="100">
        <f t="shared" si="12"/>
        <v>0</v>
      </c>
      <c r="E55" s="270">
        <f t="shared" si="12"/>
        <v>0</v>
      </c>
      <c r="F55" s="100">
        <f t="shared" si="14"/>
        <v>0</v>
      </c>
      <c r="G55" s="100">
        <f t="shared" si="14"/>
        <v>0</v>
      </c>
      <c r="H55" s="270">
        <f t="shared" si="10"/>
        <v>0</v>
      </c>
      <c r="I55" s="270">
        <f t="shared" si="10"/>
        <v>0</v>
      </c>
      <c r="J55" s="270">
        <f t="shared" si="10"/>
        <v>0</v>
      </c>
      <c r="K55" s="270">
        <f t="shared" si="10"/>
        <v>0</v>
      </c>
      <c r="L55" s="270">
        <f t="shared" si="10"/>
        <v>0</v>
      </c>
      <c r="M55" s="287"/>
      <c r="N55" s="288">
        <v>0</v>
      </c>
      <c r="O55" s="289"/>
      <c r="P55" s="285"/>
      <c r="Q55" s="289">
        <v>0</v>
      </c>
      <c r="R55" s="289">
        <v>0</v>
      </c>
      <c r="S55" s="301">
        <f t="shared" si="13"/>
        <v>0</v>
      </c>
      <c r="T55" s="277">
        <v>0</v>
      </c>
      <c r="U55" s="277">
        <v>0</v>
      </c>
      <c r="V55" s="277"/>
      <c r="W55" s="277"/>
      <c r="X55" s="277"/>
      <c r="Y55" s="100"/>
      <c r="Z55" s="278"/>
      <c r="AA55" s="273"/>
      <c r="AB55" s="273"/>
      <c r="AC55" s="273"/>
      <c r="AD55" s="273"/>
      <c r="AE55" s="273"/>
      <c r="AF55" s="273"/>
      <c r="AG55" s="273"/>
      <c r="AH55" s="274"/>
      <c r="AI55" s="274"/>
      <c r="AJ55" s="274"/>
      <c r="AK55" s="274"/>
      <c r="AL55" s="274"/>
      <c r="AM55" s="274"/>
      <c r="AN55" s="274"/>
      <c r="AO55" s="274"/>
    </row>
    <row r="56" spans="1:41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2"/>
        <v>0</v>
      </c>
      <c r="E56" s="270">
        <f t="shared" si="12"/>
        <v>0</v>
      </c>
      <c r="F56" s="100">
        <f t="shared" si="14"/>
        <v>0</v>
      </c>
      <c r="G56" s="100">
        <f t="shared" si="14"/>
        <v>0</v>
      </c>
      <c r="H56" s="270">
        <f t="shared" si="10"/>
        <v>0</v>
      </c>
      <c r="I56" s="270">
        <f t="shared" si="10"/>
        <v>0</v>
      </c>
      <c r="J56" s="270">
        <f t="shared" si="10"/>
        <v>0</v>
      </c>
      <c r="K56" s="270">
        <f t="shared" si="10"/>
        <v>0</v>
      </c>
      <c r="L56" s="270">
        <f t="shared" si="10"/>
        <v>0</v>
      </c>
      <c r="M56" s="287"/>
      <c r="N56" s="288">
        <v>0</v>
      </c>
      <c r="O56" s="289"/>
      <c r="P56" s="285"/>
      <c r="Q56" s="289">
        <v>0</v>
      </c>
      <c r="R56" s="289">
        <v>0</v>
      </c>
      <c r="S56" s="301">
        <f t="shared" si="13"/>
        <v>0</v>
      </c>
      <c r="T56" s="277">
        <v>0</v>
      </c>
      <c r="U56" s="277">
        <v>0</v>
      </c>
      <c r="V56" s="197"/>
      <c r="W56" s="197"/>
      <c r="X56" s="197"/>
      <c r="Y56" s="197"/>
      <c r="Z56" s="333"/>
      <c r="AA56" s="279"/>
      <c r="AB56" s="279"/>
      <c r="AC56" s="279"/>
      <c r="AD56" s="279"/>
      <c r="AE56" s="279"/>
      <c r="AF56" s="279"/>
      <c r="AG56" s="279"/>
      <c r="AH56" s="280"/>
      <c r="AI56" s="280"/>
      <c r="AJ56" s="280"/>
      <c r="AK56" s="280"/>
      <c r="AL56" s="280"/>
      <c r="AM56" s="280"/>
      <c r="AN56" s="280"/>
      <c r="AO56" s="280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2"/>
        <v>0</v>
      </c>
      <c r="E57" s="270">
        <f t="shared" si="12"/>
        <v>0</v>
      </c>
      <c r="F57" s="270">
        <f t="shared" si="14"/>
        <v>0</v>
      </c>
      <c r="G57" s="270">
        <f t="shared" si="14"/>
        <v>0</v>
      </c>
      <c r="H57" s="270">
        <f t="shared" si="10"/>
        <v>0</v>
      </c>
      <c r="I57" s="270">
        <f t="shared" si="10"/>
        <v>0</v>
      </c>
      <c r="J57" s="270">
        <f t="shared" si="10"/>
        <v>0</v>
      </c>
      <c r="K57" s="270">
        <f t="shared" si="10"/>
        <v>0</v>
      </c>
      <c r="L57" s="270">
        <f t="shared" si="10"/>
        <v>0</v>
      </c>
      <c r="M57" s="287">
        <f>M58+M59+M60</f>
        <v>0</v>
      </c>
      <c r="N57" s="287">
        <f aca="true" t="shared" si="17" ref="N57:U57">N58+N59+N60</f>
        <v>0</v>
      </c>
      <c r="O57" s="287">
        <f t="shared" si="17"/>
        <v>0</v>
      </c>
      <c r="P57" s="287">
        <f t="shared" si="17"/>
        <v>0</v>
      </c>
      <c r="Q57" s="287">
        <f t="shared" si="17"/>
        <v>0</v>
      </c>
      <c r="R57" s="287">
        <f t="shared" si="17"/>
        <v>0</v>
      </c>
      <c r="S57" s="287">
        <f t="shared" si="17"/>
        <v>0</v>
      </c>
      <c r="T57" s="287">
        <f t="shared" si="17"/>
        <v>0</v>
      </c>
      <c r="U57" s="287">
        <f t="shared" si="17"/>
        <v>0</v>
      </c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334"/>
      <c r="AI57" s="334"/>
      <c r="AJ57" s="334"/>
      <c r="AK57" s="334"/>
      <c r="AL57" s="334"/>
      <c r="AM57" s="334"/>
      <c r="AN57" s="334"/>
      <c r="AO57" s="334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41" ht="15" customHeight="1">
      <c r="A58" s="134" t="s">
        <v>98</v>
      </c>
      <c r="B58" s="120">
        <v>2710</v>
      </c>
      <c r="C58" s="122">
        <v>330</v>
      </c>
      <c r="D58" s="100">
        <f t="shared" si="12"/>
        <v>0</v>
      </c>
      <c r="E58" s="270">
        <f t="shared" si="12"/>
        <v>0</v>
      </c>
      <c r="F58" s="270">
        <f t="shared" si="14"/>
        <v>0</v>
      </c>
      <c r="G58" s="270">
        <f t="shared" si="14"/>
        <v>0</v>
      </c>
      <c r="H58" s="270">
        <f t="shared" si="10"/>
        <v>0</v>
      </c>
      <c r="I58" s="270">
        <f t="shared" si="10"/>
        <v>0</v>
      </c>
      <c r="J58" s="270">
        <f t="shared" si="10"/>
        <v>0</v>
      </c>
      <c r="K58" s="270">
        <f t="shared" si="10"/>
        <v>0</v>
      </c>
      <c r="L58" s="270">
        <f t="shared" si="10"/>
        <v>0</v>
      </c>
      <c r="M58" s="287"/>
      <c r="N58" s="288">
        <v>0</v>
      </c>
      <c r="O58" s="289"/>
      <c r="P58" s="285"/>
      <c r="Q58" s="289">
        <v>0</v>
      </c>
      <c r="R58" s="289">
        <v>0</v>
      </c>
      <c r="S58" s="301">
        <f t="shared" si="13"/>
        <v>0</v>
      </c>
      <c r="T58" s="277">
        <v>0</v>
      </c>
      <c r="U58" s="277">
        <v>0</v>
      </c>
      <c r="V58" s="270"/>
      <c r="W58" s="270"/>
      <c r="X58" s="270"/>
      <c r="Y58" s="270"/>
      <c r="Z58" s="270"/>
      <c r="AA58" s="273"/>
      <c r="AB58" s="273"/>
      <c r="AC58" s="273"/>
      <c r="AD58" s="273"/>
      <c r="AE58" s="273"/>
      <c r="AF58" s="273"/>
      <c r="AG58" s="273"/>
      <c r="AH58" s="274"/>
      <c r="AI58" s="274"/>
      <c r="AJ58" s="274"/>
      <c r="AK58" s="274"/>
      <c r="AL58" s="274"/>
      <c r="AM58" s="274"/>
      <c r="AN58" s="274"/>
      <c r="AO58" s="274"/>
    </row>
    <row r="59" spans="1:41" ht="17.25" customHeight="1">
      <c r="A59" s="134" t="s">
        <v>99</v>
      </c>
      <c r="B59" s="120">
        <v>2720</v>
      </c>
      <c r="C59" s="122">
        <v>340</v>
      </c>
      <c r="D59" s="100">
        <f t="shared" si="12"/>
        <v>0</v>
      </c>
      <c r="E59" s="270">
        <f t="shared" si="12"/>
        <v>0</v>
      </c>
      <c r="F59" s="270">
        <f t="shared" si="14"/>
        <v>0</v>
      </c>
      <c r="G59" s="270">
        <f t="shared" si="14"/>
        <v>0</v>
      </c>
      <c r="H59" s="270">
        <f t="shared" si="10"/>
        <v>0</v>
      </c>
      <c r="I59" s="270">
        <f t="shared" si="10"/>
        <v>0</v>
      </c>
      <c r="J59" s="270">
        <f t="shared" si="10"/>
        <v>0</v>
      </c>
      <c r="K59" s="270">
        <f t="shared" si="10"/>
        <v>0</v>
      </c>
      <c r="L59" s="270">
        <f t="shared" si="10"/>
        <v>0</v>
      </c>
      <c r="M59" s="287"/>
      <c r="N59" s="287"/>
      <c r="O59" s="287">
        <f>O60+O72+O73+O74</f>
        <v>0</v>
      </c>
      <c r="P59" s="287"/>
      <c r="Q59" s="287"/>
      <c r="R59" s="287"/>
      <c r="S59" s="301">
        <f t="shared" si="13"/>
        <v>0</v>
      </c>
      <c r="T59" s="287"/>
      <c r="U59" s="287"/>
      <c r="V59" s="270"/>
      <c r="W59" s="270"/>
      <c r="X59" s="270"/>
      <c r="Y59" s="270"/>
      <c r="Z59" s="270"/>
      <c r="AA59" s="273"/>
      <c r="AB59" s="273"/>
      <c r="AC59" s="273"/>
      <c r="AD59" s="273"/>
      <c r="AE59" s="273"/>
      <c r="AF59" s="273"/>
      <c r="AG59" s="273"/>
      <c r="AH59" s="274"/>
      <c r="AI59" s="274"/>
      <c r="AJ59" s="274"/>
      <c r="AK59" s="274"/>
      <c r="AL59" s="274"/>
      <c r="AM59" s="274"/>
      <c r="AN59" s="274"/>
      <c r="AO59" s="274"/>
    </row>
    <row r="60" spans="1:41" ht="17.25" customHeight="1">
      <c r="A60" s="134" t="s">
        <v>100</v>
      </c>
      <c r="B60" s="120">
        <v>2730</v>
      </c>
      <c r="C60" s="122">
        <v>350</v>
      </c>
      <c r="D60" s="100">
        <f t="shared" si="12"/>
        <v>0</v>
      </c>
      <c r="E60" s="270">
        <f t="shared" si="12"/>
        <v>0</v>
      </c>
      <c r="F60" s="270">
        <f t="shared" si="14"/>
        <v>0</v>
      </c>
      <c r="G60" s="270">
        <f t="shared" si="14"/>
        <v>0</v>
      </c>
      <c r="H60" s="270">
        <f t="shared" si="10"/>
        <v>0</v>
      </c>
      <c r="I60" s="270">
        <f t="shared" si="10"/>
        <v>0</v>
      </c>
      <c r="J60" s="270">
        <f t="shared" si="10"/>
        <v>0</v>
      </c>
      <c r="K60" s="270">
        <f t="shared" si="10"/>
        <v>0</v>
      </c>
      <c r="L60" s="270">
        <f t="shared" si="10"/>
        <v>0</v>
      </c>
      <c r="M60" s="287"/>
      <c r="N60" s="287"/>
      <c r="O60" s="287">
        <f>O61+O62+O65+O68</f>
        <v>0</v>
      </c>
      <c r="P60" s="287"/>
      <c r="Q60" s="287"/>
      <c r="R60" s="287"/>
      <c r="S60" s="301">
        <f t="shared" si="13"/>
        <v>0</v>
      </c>
      <c r="T60" s="287"/>
      <c r="U60" s="287"/>
      <c r="V60" s="270"/>
      <c r="W60" s="270"/>
      <c r="X60" s="270"/>
      <c r="Y60" s="270"/>
      <c r="Z60" s="270"/>
      <c r="AA60" s="273"/>
      <c r="AB60" s="273"/>
      <c r="AC60" s="273"/>
      <c r="AD60" s="273"/>
      <c r="AE60" s="273"/>
      <c r="AF60" s="273"/>
      <c r="AG60" s="273"/>
      <c r="AH60" s="274"/>
      <c r="AI60" s="274"/>
      <c r="AJ60" s="274"/>
      <c r="AK60" s="274"/>
      <c r="AL60" s="274"/>
      <c r="AM60" s="274"/>
      <c r="AN60" s="274"/>
      <c r="AO60" s="274"/>
    </row>
    <row r="61" spans="1:41" ht="19.5" customHeight="1">
      <c r="A61" s="173" t="s">
        <v>101</v>
      </c>
      <c r="B61" s="128">
        <v>2800</v>
      </c>
      <c r="C61" s="179">
        <v>360</v>
      </c>
      <c r="D61" s="100">
        <f t="shared" si="12"/>
        <v>222200</v>
      </c>
      <c r="E61" s="270">
        <f t="shared" si="12"/>
        <v>0</v>
      </c>
      <c r="F61" s="270">
        <f t="shared" si="14"/>
        <v>0</v>
      </c>
      <c r="G61" s="270">
        <f t="shared" si="14"/>
        <v>0</v>
      </c>
      <c r="H61" s="270">
        <f t="shared" si="10"/>
        <v>0</v>
      </c>
      <c r="I61" s="270">
        <f t="shared" si="10"/>
        <v>205049.07</v>
      </c>
      <c r="J61" s="270">
        <f t="shared" si="10"/>
        <v>205049.07</v>
      </c>
      <c r="K61" s="270">
        <f t="shared" si="10"/>
        <v>205049.07</v>
      </c>
      <c r="L61" s="270">
        <f t="shared" si="10"/>
        <v>0</v>
      </c>
      <c r="M61" s="287">
        <v>222200</v>
      </c>
      <c r="N61" s="288">
        <v>0</v>
      </c>
      <c r="O61" s="289"/>
      <c r="P61" s="285"/>
      <c r="Q61" s="289">
        <v>0</v>
      </c>
      <c r="R61" s="289">
        <v>205049.07</v>
      </c>
      <c r="S61" s="301">
        <f t="shared" si="13"/>
        <v>205049.07</v>
      </c>
      <c r="T61" s="277">
        <v>205049.07</v>
      </c>
      <c r="U61" s="277"/>
      <c r="V61" s="270"/>
      <c r="W61" s="270"/>
      <c r="X61" s="270"/>
      <c r="Y61" s="270"/>
      <c r="Z61" s="270"/>
      <c r="AA61" s="273"/>
      <c r="AB61" s="273"/>
      <c r="AC61" s="273"/>
      <c r="AD61" s="273"/>
      <c r="AE61" s="273"/>
      <c r="AF61" s="273"/>
      <c r="AG61" s="273"/>
      <c r="AH61" s="274"/>
      <c r="AI61" s="274"/>
      <c r="AJ61" s="274"/>
      <c r="AK61" s="274"/>
      <c r="AL61" s="274"/>
      <c r="AM61" s="274"/>
      <c r="AN61" s="274"/>
      <c r="AO61" s="274"/>
    </row>
    <row r="62" spans="1:41" ht="17.25" customHeight="1">
      <c r="A62" s="168" t="s">
        <v>102</v>
      </c>
      <c r="B62" s="119">
        <v>3000</v>
      </c>
      <c r="C62" s="119">
        <v>370</v>
      </c>
      <c r="D62" s="100">
        <f t="shared" si="12"/>
        <v>0</v>
      </c>
      <c r="E62" s="270">
        <f t="shared" si="12"/>
        <v>0</v>
      </c>
      <c r="F62" s="270">
        <f t="shared" si="14"/>
        <v>0</v>
      </c>
      <c r="G62" s="270">
        <f t="shared" si="14"/>
        <v>0</v>
      </c>
      <c r="H62" s="270">
        <f t="shared" si="10"/>
        <v>0</v>
      </c>
      <c r="I62" s="270">
        <f t="shared" si="10"/>
        <v>0</v>
      </c>
      <c r="J62" s="270">
        <f t="shared" si="10"/>
        <v>0</v>
      </c>
      <c r="K62" s="270">
        <f t="shared" si="10"/>
        <v>0</v>
      </c>
      <c r="L62" s="270">
        <f t="shared" si="10"/>
        <v>0</v>
      </c>
      <c r="M62" s="287">
        <f>M63+M77</f>
        <v>0</v>
      </c>
      <c r="N62" s="287">
        <f aca="true" t="shared" si="18" ref="N62:U62">N63+N77</f>
        <v>0</v>
      </c>
      <c r="O62" s="287">
        <f t="shared" si="18"/>
        <v>0</v>
      </c>
      <c r="P62" s="287">
        <f t="shared" si="18"/>
        <v>0</v>
      </c>
      <c r="Q62" s="287">
        <f t="shared" si="18"/>
        <v>0</v>
      </c>
      <c r="R62" s="287">
        <f t="shared" si="18"/>
        <v>0</v>
      </c>
      <c r="S62" s="287">
        <f t="shared" si="18"/>
        <v>0</v>
      </c>
      <c r="T62" s="287">
        <f t="shared" si="18"/>
        <v>0</v>
      </c>
      <c r="U62" s="287">
        <f t="shared" si="18"/>
        <v>0</v>
      </c>
      <c r="V62" s="270"/>
      <c r="W62" s="270"/>
      <c r="X62" s="270"/>
      <c r="Y62" s="270"/>
      <c r="Z62" s="270"/>
      <c r="AA62" s="273"/>
      <c r="AB62" s="273"/>
      <c r="AC62" s="273"/>
      <c r="AD62" s="273"/>
      <c r="AE62" s="273"/>
      <c r="AF62" s="273"/>
      <c r="AG62" s="273"/>
      <c r="AH62" s="274"/>
      <c r="AI62" s="274"/>
      <c r="AJ62" s="274"/>
      <c r="AK62" s="274"/>
      <c r="AL62" s="274"/>
      <c r="AM62" s="274"/>
      <c r="AN62" s="274"/>
      <c r="AO62" s="274"/>
    </row>
    <row r="63" spans="1:41" s="82" customFormat="1" ht="21" customHeight="1">
      <c r="A63" s="170" t="s">
        <v>103</v>
      </c>
      <c r="B63" s="119">
        <v>3100</v>
      </c>
      <c r="C63" s="119">
        <v>380</v>
      </c>
      <c r="D63" s="100">
        <f t="shared" si="12"/>
        <v>0</v>
      </c>
      <c r="E63" s="270">
        <f t="shared" si="12"/>
        <v>0</v>
      </c>
      <c r="F63" s="270">
        <f t="shared" si="14"/>
        <v>0</v>
      </c>
      <c r="G63" s="270">
        <f t="shared" si="14"/>
        <v>0</v>
      </c>
      <c r="H63" s="270">
        <f t="shared" si="10"/>
        <v>0</v>
      </c>
      <c r="I63" s="270">
        <f t="shared" si="10"/>
        <v>0</v>
      </c>
      <c r="J63" s="270">
        <f t="shared" si="10"/>
        <v>0</v>
      </c>
      <c r="K63" s="270">
        <f t="shared" si="10"/>
        <v>0</v>
      </c>
      <c r="L63" s="270">
        <f t="shared" si="10"/>
        <v>0</v>
      </c>
      <c r="M63" s="336">
        <f>M64+M65+M68+M71+M75+M76</f>
        <v>0</v>
      </c>
      <c r="N63" s="336">
        <f aca="true" t="shared" si="19" ref="N63:U63">N64+N65+N68+N71+N75+N76</f>
        <v>0</v>
      </c>
      <c r="O63" s="336">
        <f t="shared" si="19"/>
        <v>0</v>
      </c>
      <c r="P63" s="336">
        <f t="shared" si="19"/>
        <v>0</v>
      </c>
      <c r="Q63" s="336">
        <f t="shared" si="19"/>
        <v>0</v>
      </c>
      <c r="R63" s="336">
        <f t="shared" si="19"/>
        <v>0</v>
      </c>
      <c r="S63" s="336">
        <f t="shared" si="19"/>
        <v>0</v>
      </c>
      <c r="T63" s="336">
        <f t="shared" si="19"/>
        <v>0</v>
      </c>
      <c r="U63" s="336">
        <f t="shared" si="19"/>
        <v>0</v>
      </c>
      <c r="V63" s="270"/>
      <c r="W63" s="270"/>
      <c r="X63" s="270"/>
      <c r="Y63" s="270"/>
      <c r="Z63" s="270"/>
      <c r="AA63" s="215"/>
      <c r="AB63" s="215"/>
      <c r="AC63" s="215"/>
      <c r="AD63" s="215"/>
      <c r="AE63" s="215"/>
      <c r="AF63" s="215"/>
      <c r="AG63" s="215"/>
      <c r="AH63" s="337"/>
      <c r="AI63" s="337"/>
      <c r="AJ63" s="337"/>
      <c r="AK63" s="337"/>
      <c r="AL63" s="337"/>
      <c r="AM63" s="337"/>
      <c r="AN63" s="337"/>
      <c r="AO63" s="337"/>
    </row>
    <row r="64" spans="1:41" ht="30" customHeight="1">
      <c r="A64" s="174" t="s">
        <v>104</v>
      </c>
      <c r="B64" s="132">
        <v>3110</v>
      </c>
      <c r="C64" s="181">
        <v>390</v>
      </c>
      <c r="D64" s="100">
        <f t="shared" si="12"/>
        <v>0</v>
      </c>
      <c r="E64" s="270">
        <f t="shared" si="12"/>
        <v>0</v>
      </c>
      <c r="F64" s="270">
        <f t="shared" si="14"/>
        <v>0</v>
      </c>
      <c r="G64" s="270">
        <f t="shared" si="14"/>
        <v>0</v>
      </c>
      <c r="H64" s="270">
        <f t="shared" si="10"/>
        <v>0</v>
      </c>
      <c r="I64" s="270">
        <f t="shared" si="10"/>
        <v>0</v>
      </c>
      <c r="J64" s="270">
        <f t="shared" si="10"/>
        <v>0</v>
      </c>
      <c r="K64" s="270">
        <f t="shared" si="10"/>
        <v>0</v>
      </c>
      <c r="L64" s="270">
        <f t="shared" si="10"/>
        <v>0</v>
      </c>
      <c r="M64" s="336"/>
      <c r="N64" s="288">
        <v>0</v>
      </c>
      <c r="O64" s="289"/>
      <c r="P64" s="285"/>
      <c r="Q64" s="289">
        <v>0</v>
      </c>
      <c r="R64" s="289">
        <v>0</v>
      </c>
      <c r="S64" s="301">
        <f t="shared" si="13"/>
        <v>0</v>
      </c>
      <c r="T64" s="277">
        <v>0</v>
      </c>
      <c r="U64" s="277">
        <v>0</v>
      </c>
      <c r="V64" s="270"/>
      <c r="W64" s="270"/>
      <c r="X64" s="270"/>
      <c r="Y64" s="270"/>
      <c r="Z64" s="270"/>
      <c r="AA64" s="273"/>
      <c r="AB64" s="273"/>
      <c r="AC64" s="273"/>
      <c r="AD64" s="273"/>
      <c r="AE64" s="273"/>
      <c r="AF64" s="273"/>
      <c r="AG64" s="273"/>
      <c r="AH64" s="274"/>
      <c r="AI64" s="274"/>
      <c r="AJ64" s="274"/>
      <c r="AK64" s="274"/>
      <c r="AL64" s="274"/>
      <c r="AM64" s="274"/>
      <c r="AN64" s="274"/>
      <c r="AO64" s="274"/>
    </row>
    <row r="65" spans="1:41" ht="21" customHeight="1">
      <c r="A65" s="173" t="s">
        <v>105</v>
      </c>
      <c r="B65" s="132">
        <v>3120</v>
      </c>
      <c r="C65" s="181">
        <v>400</v>
      </c>
      <c r="D65" s="100">
        <f t="shared" si="12"/>
        <v>0</v>
      </c>
      <c r="E65" s="270">
        <f t="shared" si="12"/>
        <v>0</v>
      </c>
      <c r="F65" s="270">
        <f t="shared" si="14"/>
        <v>0</v>
      </c>
      <c r="G65" s="270">
        <f t="shared" si="14"/>
        <v>0</v>
      </c>
      <c r="H65" s="270">
        <f t="shared" si="10"/>
        <v>0</v>
      </c>
      <c r="I65" s="270">
        <f t="shared" si="10"/>
        <v>0</v>
      </c>
      <c r="J65" s="270">
        <f t="shared" si="10"/>
        <v>0</v>
      </c>
      <c r="K65" s="270">
        <f t="shared" si="10"/>
        <v>0</v>
      </c>
      <c r="L65" s="270">
        <f t="shared" si="10"/>
        <v>0</v>
      </c>
      <c r="M65" s="287">
        <f>SUM(M66:M67)</f>
        <v>0</v>
      </c>
      <c r="N65" s="287">
        <f>SUM(N66:N67)</f>
        <v>0</v>
      </c>
      <c r="O65" s="287">
        <f>SUM(O66:O67)</f>
        <v>0</v>
      </c>
      <c r="P65" s="287"/>
      <c r="Q65" s="287">
        <f>SUM(Q66:Q67)</f>
        <v>0</v>
      </c>
      <c r="R65" s="287">
        <f>SUM(R66:R67)</f>
        <v>0</v>
      </c>
      <c r="S65" s="301">
        <f>S66+S67</f>
        <v>0</v>
      </c>
      <c r="T65" s="287">
        <f>SUM(T66:T67)</f>
        <v>0</v>
      </c>
      <c r="U65" s="287">
        <f>SUM(U66:U67)</f>
        <v>0</v>
      </c>
      <c r="V65" s="270"/>
      <c r="W65" s="270"/>
      <c r="X65" s="270"/>
      <c r="Y65" s="270"/>
      <c r="Z65" s="270"/>
      <c r="AA65" s="273"/>
      <c r="AB65" s="273"/>
      <c r="AC65" s="273"/>
      <c r="AD65" s="273"/>
      <c r="AE65" s="273"/>
      <c r="AF65" s="273"/>
      <c r="AG65" s="273"/>
      <c r="AH65" s="274"/>
      <c r="AI65" s="274"/>
      <c r="AJ65" s="274"/>
      <c r="AK65" s="274"/>
      <c r="AL65" s="274"/>
      <c r="AM65" s="274"/>
      <c r="AN65" s="274"/>
      <c r="AO65" s="274"/>
    </row>
    <row r="66" spans="1:41" ht="21" customHeight="1">
      <c r="A66" s="134" t="s">
        <v>106</v>
      </c>
      <c r="B66" s="182">
        <v>3121</v>
      </c>
      <c r="C66" s="183">
        <v>410</v>
      </c>
      <c r="D66" s="100">
        <f t="shared" si="12"/>
        <v>0</v>
      </c>
      <c r="E66" s="270">
        <f t="shared" si="12"/>
        <v>0</v>
      </c>
      <c r="F66" s="270">
        <f aca="true" t="shared" si="20" ref="F66:G83">N66+V66</f>
        <v>0</v>
      </c>
      <c r="G66" s="270">
        <f t="shared" si="20"/>
        <v>0</v>
      </c>
      <c r="H66" s="270">
        <f t="shared" si="10"/>
        <v>0</v>
      </c>
      <c r="I66" s="270">
        <f t="shared" si="10"/>
        <v>0</v>
      </c>
      <c r="J66" s="270">
        <f t="shared" si="10"/>
        <v>0</v>
      </c>
      <c r="K66" s="270">
        <f t="shared" si="10"/>
        <v>0</v>
      </c>
      <c r="L66" s="270">
        <f t="shared" si="10"/>
        <v>0</v>
      </c>
      <c r="M66" s="336"/>
      <c r="N66" s="288">
        <v>0</v>
      </c>
      <c r="O66" s="289"/>
      <c r="P66" s="285"/>
      <c r="Q66" s="289">
        <v>0</v>
      </c>
      <c r="R66" s="289">
        <v>0</v>
      </c>
      <c r="S66" s="301">
        <f t="shared" si="13"/>
        <v>0</v>
      </c>
      <c r="T66" s="277">
        <v>0</v>
      </c>
      <c r="U66" s="277">
        <v>0</v>
      </c>
      <c r="V66" s="270"/>
      <c r="W66" s="270"/>
      <c r="X66" s="270"/>
      <c r="Y66" s="270"/>
      <c r="Z66" s="270"/>
      <c r="AA66" s="273"/>
      <c r="AB66" s="273"/>
      <c r="AC66" s="273"/>
      <c r="AD66" s="273"/>
      <c r="AE66" s="273"/>
      <c r="AF66" s="273"/>
      <c r="AG66" s="273"/>
      <c r="AH66" s="274"/>
      <c r="AI66" s="274"/>
      <c r="AJ66" s="274"/>
      <c r="AK66" s="274"/>
      <c r="AL66" s="274"/>
      <c r="AM66" s="274"/>
      <c r="AN66" s="274"/>
      <c r="AO66" s="274"/>
    </row>
    <row r="67" spans="1:41" ht="21" customHeight="1">
      <c r="A67" s="134" t="s">
        <v>107</v>
      </c>
      <c r="B67" s="182">
        <v>3122</v>
      </c>
      <c r="C67" s="183">
        <v>420</v>
      </c>
      <c r="D67" s="100">
        <f t="shared" si="12"/>
        <v>0</v>
      </c>
      <c r="E67" s="270">
        <f t="shared" si="12"/>
        <v>0</v>
      </c>
      <c r="F67" s="270">
        <f t="shared" si="20"/>
        <v>0</v>
      </c>
      <c r="G67" s="270">
        <f t="shared" si="20"/>
        <v>0</v>
      </c>
      <c r="H67" s="270">
        <f t="shared" si="10"/>
        <v>0</v>
      </c>
      <c r="I67" s="270">
        <f t="shared" si="10"/>
        <v>0</v>
      </c>
      <c r="J67" s="270">
        <f t="shared" si="10"/>
        <v>0</v>
      </c>
      <c r="K67" s="270">
        <f t="shared" si="10"/>
        <v>0</v>
      </c>
      <c r="L67" s="270">
        <f t="shared" si="10"/>
        <v>0</v>
      </c>
      <c r="M67" s="336"/>
      <c r="N67" s="288">
        <v>0</v>
      </c>
      <c r="O67" s="289"/>
      <c r="P67" s="285"/>
      <c r="Q67" s="289">
        <v>0</v>
      </c>
      <c r="R67" s="289"/>
      <c r="S67" s="301">
        <f t="shared" si="13"/>
        <v>0</v>
      </c>
      <c r="T67" s="277"/>
      <c r="U67" s="277"/>
      <c r="V67" s="270"/>
      <c r="W67" s="270"/>
      <c r="X67" s="270"/>
      <c r="Y67" s="270"/>
      <c r="Z67" s="270"/>
      <c r="AA67" s="273"/>
      <c r="AB67" s="273"/>
      <c r="AC67" s="273"/>
      <c r="AD67" s="273"/>
      <c r="AE67" s="273"/>
      <c r="AF67" s="273"/>
      <c r="AG67" s="273"/>
      <c r="AH67" s="274"/>
      <c r="AI67" s="274"/>
      <c r="AJ67" s="274"/>
      <c r="AK67" s="274"/>
      <c r="AL67" s="274"/>
      <c r="AM67" s="274"/>
      <c r="AN67" s="274"/>
      <c r="AO67" s="274"/>
    </row>
    <row r="68" spans="1:41" ht="21" customHeight="1">
      <c r="A68" s="184" t="s">
        <v>108</v>
      </c>
      <c r="B68" s="185" t="s">
        <v>109</v>
      </c>
      <c r="C68" s="186">
        <v>430</v>
      </c>
      <c r="D68" s="100">
        <f t="shared" si="12"/>
        <v>0</v>
      </c>
      <c r="E68" s="270">
        <f t="shared" si="12"/>
        <v>0</v>
      </c>
      <c r="F68" s="270">
        <f t="shared" si="20"/>
        <v>0</v>
      </c>
      <c r="G68" s="270">
        <f t="shared" si="20"/>
        <v>0</v>
      </c>
      <c r="H68" s="270">
        <f t="shared" si="10"/>
        <v>0</v>
      </c>
      <c r="I68" s="270">
        <f t="shared" si="10"/>
        <v>0</v>
      </c>
      <c r="J68" s="270">
        <f t="shared" si="10"/>
        <v>0</v>
      </c>
      <c r="K68" s="270">
        <f t="shared" si="10"/>
        <v>0</v>
      </c>
      <c r="L68" s="270">
        <f t="shared" si="10"/>
        <v>0</v>
      </c>
      <c r="M68" s="287">
        <f>SUM(M69:M70)</f>
        <v>0</v>
      </c>
      <c r="N68" s="287">
        <f aca="true" t="shared" si="21" ref="N68:U68">SUM(N69:N70)</f>
        <v>0</v>
      </c>
      <c r="O68" s="287">
        <f t="shared" si="21"/>
        <v>0</v>
      </c>
      <c r="P68" s="287">
        <f t="shared" si="21"/>
        <v>0</v>
      </c>
      <c r="Q68" s="287">
        <f t="shared" si="21"/>
        <v>0</v>
      </c>
      <c r="R68" s="287">
        <f t="shared" si="21"/>
        <v>0</v>
      </c>
      <c r="S68" s="287">
        <f t="shared" si="21"/>
        <v>0</v>
      </c>
      <c r="T68" s="287">
        <f t="shared" si="21"/>
        <v>0</v>
      </c>
      <c r="U68" s="287">
        <f t="shared" si="21"/>
        <v>0</v>
      </c>
      <c r="V68" s="270"/>
      <c r="W68" s="270"/>
      <c r="X68" s="270"/>
      <c r="Y68" s="270"/>
      <c r="Z68" s="270"/>
      <c r="AA68" s="273"/>
      <c r="AB68" s="273"/>
      <c r="AC68" s="273"/>
      <c r="AD68" s="273"/>
      <c r="AE68" s="273"/>
      <c r="AF68" s="273"/>
      <c r="AG68" s="273"/>
      <c r="AH68" s="274"/>
      <c r="AI68" s="274"/>
      <c r="AJ68" s="274"/>
      <c r="AK68" s="274"/>
      <c r="AL68" s="274"/>
      <c r="AM68" s="274"/>
      <c r="AN68" s="274"/>
      <c r="AO68" s="274"/>
    </row>
    <row r="69" spans="1:41" ht="21" customHeight="1">
      <c r="A69" s="134" t="s">
        <v>110</v>
      </c>
      <c r="B69" s="187">
        <v>3131</v>
      </c>
      <c r="C69" s="187">
        <v>440</v>
      </c>
      <c r="D69" s="100">
        <f t="shared" si="12"/>
        <v>0</v>
      </c>
      <c r="E69" s="270">
        <f t="shared" si="12"/>
        <v>0</v>
      </c>
      <c r="F69" s="270">
        <f t="shared" si="20"/>
        <v>0</v>
      </c>
      <c r="G69" s="270">
        <f t="shared" si="20"/>
        <v>0</v>
      </c>
      <c r="H69" s="270">
        <f t="shared" si="10"/>
        <v>0</v>
      </c>
      <c r="I69" s="270">
        <f t="shared" si="10"/>
        <v>0</v>
      </c>
      <c r="J69" s="270">
        <f t="shared" si="10"/>
        <v>0</v>
      </c>
      <c r="K69" s="270">
        <f t="shared" si="10"/>
        <v>0</v>
      </c>
      <c r="L69" s="270">
        <f t="shared" si="10"/>
        <v>0</v>
      </c>
      <c r="M69" s="336"/>
      <c r="N69" s="288">
        <v>0</v>
      </c>
      <c r="O69" s="289"/>
      <c r="P69" s="285"/>
      <c r="Q69" s="289">
        <v>0</v>
      </c>
      <c r="R69" s="289">
        <v>0</v>
      </c>
      <c r="S69" s="301">
        <f t="shared" si="13"/>
        <v>0</v>
      </c>
      <c r="T69" s="277">
        <v>0</v>
      </c>
      <c r="U69" s="277">
        <v>0</v>
      </c>
      <c r="V69" s="270"/>
      <c r="W69" s="270"/>
      <c r="X69" s="270"/>
      <c r="Y69" s="270"/>
      <c r="Z69" s="270"/>
      <c r="AA69" s="273"/>
      <c r="AB69" s="273"/>
      <c r="AC69" s="273"/>
      <c r="AD69" s="273"/>
      <c r="AE69" s="273"/>
      <c r="AF69" s="273"/>
      <c r="AG69" s="273"/>
      <c r="AH69" s="274"/>
      <c r="AI69" s="274"/>
      <c r="AJ69" s="274"/>
      <c r="AK69" s="274"/>
      <c r="AL69" s="274"/>
      <c r="AM69" s="274"/>
      <c r="AN69" s="274"/>
      <c r="AO69" s="274"/>
    </row>
    <row r="70" spans="1:41" ht="21" customHeight="1">
      <c r="A70" s="134" t="s">
        <v>111</v>
      </c>
      <c r="B70" s="188">
        <v>3132</v>
      </c>
      <c r="C70" s="188">
        <v>450</v>
      </c>
      <c r="D70" s="100">
        <f t="shared" si="12"/>
        <v>0</v>
      </c>
      <c r="E70" s="270">
        <f t="shared" si="12"/>
        <v>0</v>
      </c>
      <c r="F70" s="270">
        <f t="shared" si="20"/>
        <v>0</v>
      </c>
      <c r="G70" s="270">
        <f t="shared" si="20"/>
        <v>0</v>
      </c>
      <c r="H70" s="270">
        <f t="shared" si="10"/>
        <v>0</v>
      </c>
      <c r="I70" s="270">
        <f t="shared" si="10"/>
        <v>0</v>
      </c>
      <c r="J70" s="270">
        <f t="shared" si="10"/>
        <v>0</v>
      </c>
      <c r="K70" s="270">
        <f t="shared" si="10"/>
        <v>0</v>
      </c>
      <c r="L70" s="270">
        <f t="shared" si="10"/>
        <v>0</v>
      </c>
      <c r="M70" s="336"/>
      <c r="N70" s="288">
        <v>0</v>
      </c>
      <c r="O70" s="289"/>
      <c r="P70" s="285"/>
      <c r="Q70" s="289">
        <v>0</v>
      </c>
      <c r="R70" s="289">
        <v>0</v>
      </c>
      <c r="S70" s="301">
        <f t="shared" si="13"/>
        <v>0</v>
      </c>
      <c r="T70" s="277">
        <v>0</v>
      </c>
      <c r="U70" s="277">
        <v>0</v>
      </c>
      <c r="V70" s="270"/>
      <c r="W70" s="270"/>
      <c r="X70" s="270"/>
      <c r="Y70" s="270"/>
      <c r="Z70" s="270"/>
      <c r="AA70" s="273"/>
      <c r="AB70" s="273"/>
      <c r="AC70" s="273"/>
      <c r="AD70" s="273"/>
      <c r="AE70" s="273"/>
      <c r="AF70" s="273"/>
      <c r="AG70" s="273"/>
      <c r="AH70" s="274"/>
      <c r="AI70" s="274"/>
      <c r="AJ70" s="274"/>
      <c r="AK70" s="274"/>
      <c r="AL70" s="274"/>
      <c r="AM70" s="274"/>
      <c r="AN70" s="274"/>
      <c r="AO70" s="274"/>
    </row>
    <row r="71" spans="1:41" ht="21" customHeight="1">
      <c r="A71" s="173" t="s">
        <v>112</v>
      </c>
      <c r="B71" s="182">
        <v>3140</v>
      </c>
      <c r="C71" s="182">
        <v>460</v>
      </c>
      <c r="D71" s="100">
        <f t="shared" si="12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 t="shared" si="10"/>
        <v>0</v>
      </c>
      <c r="I71" s="270">
        <f t="shared" si="10"/>
        <v>0</v>
      </c>
      <c r="J71" s="270">
        <f t="shared" si="10"/>
        <v>0</v>
      </c>
      <c r="K71" s="270">
        <f t="shared" si="10"/>
        <v>0</v>
      </c>
      <c r="L71" s="270">
        <f t="shared" si="10"/>
        <v>0</v>
      </c>
      <c r="M71" s="336">
        <f>M72+M73+M74</f>
        <v>0</v>
      </c>
      <c r="N71" s="336">
        <f aca="true" t="shared" si="22" ref="N71:U71">N72+N73+N74</f>
        <v>0</v>
      </c>
      <c r="O71" s="336">
        <f t="shared" si="22"/>
        <v>0</v>
      </c>
      <c r="P71" s="336">
        <f t="shared" si="22"/>
        <v>0</v>
      </c>
      <c r="Q71" s="336">
        <f t="shared" si="22"/>
        <v>0</v>
      </c>
      <c r="R71" s="336">
        <f t="shared" si="22"/>
        <v>0</v>
      </c>
      <c r="S71" s="336">
        <f t="shared" si="22"/>
        <v>0</v>
      </c>
      <c r="T71" s="336">
        <f t="shared" si="22"/>
        <v>0</v>
      </c>
      <c r="U71" s="336">
        <f t="shared" si="22"/>
        <v>0</v>
      </c>
      <c r="V71" s="270"/>
      <c r="W71" s="270"/>
      <c r="X71" s="270"/>
      <c r="Y71" s="270"/>
      <c r="Z71" s="270"/>
      <c r="AA71" s="273"/>
      <c r="AB71" s="273"/>
      <c r="AC71" s="273"/>
      <c r="AD71" s="273"/>
      <c r="AE71" s="273"/>
      <c r="AF71" s="273"/>
      <c r="AG71" s="273"/>
      <c r="AH71" s="274"/>
      <c r="AI71" s="274"/>
      <c r="AJ71" s="274"/>
      <c r="AK71" s="274"/>
      <c r="AL71" s="274"/>
      <c r="AM71" s="274"/>
      <c r="AN71" s="274"/>
      <c r="AO71" s="274"/>
    </row>
    <row r="72" spans="1:41" ht="18" customHeight="1">
      <c r="A72" s="134" t="s">
        <v>113</v>
      </c>
      <c r="B72" s="182">
        <v>3141</v>
      </c>
      <c r="C72" s="182">
        <v>470</v>
      </c>
      <c r="D72" s="100">
        <f aca="true" t="shared" si="23" ref="D72:G87">M72</f>
        <v>0</v>
      </c>
      <c r="E72" s="270">
        <f t="shared" si="23"/>
        <v>0</v>
      </c>
      <c r="F72" s="270">
        <f t="shared" si="20"/>
        <v>0</v>
      </c>
      <c r="G72" s="270">
        <f t="shared" si="20"/>
        <v>0</v>
      </c>
      <c r="H72" s="270">
        <f t="shared" si="10"/>
        <v>0</v>
      </c>
      <c r="I72" s="270">
        <f t="shared" si="10"/>
        <v>0</v>
      </c>
      <c r="J72" s="270">
        <f t="shared" si="10"/>
        <v>0</v>
      </c>
      <c r="K72" s="270">
        <f t="shared" si="10"/>
        <v>0</v>
      </c>
      <c r="L72" s="270">
        <f t="shared" si="10"/>
        <v>0</v>
      </c>
      <c r="M72" s="336"/>
      <c r="N72" s="288">
        <v>0</v>
      </c>
      <c r="O72" s="289"/>
      <c r="P72" s="285"/>
      <c r="Q72" s="289">
        <v>0</v>
      </c>
      <c r="R72" s="289">
        <v>0</v>
      </c>
      <c r="S72" s="301">
        <f t="shared" si="13"/>
        <v>0</v>
      </c>
      <c r="T72" s="277">
        <v>0</v>
      </c>
      <c r="U72" s="277">
        <v>0</v>
      </c>
      <c r="V72" s="270"/>
      <c r="W72" s="270"/>
      <c r="X72" s="270"/>
      <c r="Y72" s="270"/>
      <c r="Z72" s="270"/>
      <c r="AA72" s="273"/>
      <c r="AB72" s="273"/>
      <c r="AC72" s="273"/>
      <c r="AD72" s="273"/>
      <c r="AE72" s="273"/>
      <c r="AF72" s="273"/>
      <c r="AG72" s="273"/>
      <c r="AH72" s="274"/>
      <c r="AI72" s="274"/>
      <c r="AJ72" s="274"/>
      <c r="AK72" s="274"/>
      <c r="AL72" s="274"/>
      <c r="AM72" s="274"/>
      <c r="AN72" s="274"/>
      <c r="AO72" s="274"/>
    </row>
    <row r="73" spans="1:41" ht="18" customHeight="1">
      <c r="A73" s="134" t="s">
        <v>114</v>
      </c>
      <c r="B73" s="182">
        <v>3142</v>
      </c>
      <c r="C73" s="182">
        <v>480</v>
      </c>
      <c r="D73" s="100">
        <f t="shared" si="23"/>
        <v>0</v>
      </c>
      <c r="E73" s="270">
        <f t="shared" si="23"/>
        <v>0</v>
      </c>
      <c r="F73" s="270">
        <f t="shared" si="20"/>
        <v>0</v>
      </c>
      <c r="G73" s="270">
        <f t="shared" si="20"/>
        <v>0</v>
      </c>
      <c r="H73" s="270">
        <f t="shared" si="10"/>
        <v>0</v>
      </c>
      <c r="I73" s="270">
        <f t="shared" si="10"/>
        <v>0</v>
      </c>
      <c r="J73" s="270">
        <f t="shared" si="10"/>
        <v>0</v>
      </c>
      <c r="K73" s="270">
        <f t="shared" si="10"/>
        <v>0</v>
      </c>
      <c r="L73" s="270">
        <f t="shared" si="10"/>
        <v>0</v>
      </c>
      <c r="M73" s="336"/>
      <c r="N73" s="288">
        <v>0</v>
      </c>
      <c r="O73" s="289"/>
      <c r="P73" s="285"/>
      <c r="Q73" s="289">
        <v>0</v>
      </c>
      <c r="R73" s="289">
        <v>0</v>
      </c>
      <c r="S73" s="301">
        <f t="shared" si="13"/>
        <v>0</v>
      </c>
      <c r="T73" s="277">
        <v>0</v>
      </c>
      <c r="U73" s="277">
        <v>0</v>
      </c>
      <c r="V73" s="270"/>
      <c r="W73" s="270"/>
      <c r="X73" s="270"/>
      <c r="Y73" s="270"/>
      <c r="Z73" s="270"/>
      <c r="AA73" s="273"/>
      <c r="AB73" s="273"/>
      <c r="AC73" s="273"/>
      <c r="AD73" s="273"/>
      <c r="AE73" s="273"/>
      <c r="AF73" s="273"/>
      <c r="AG73" s="273"/>
      <c r="AH73" s="274"/>
      <c r="AI73" s="274"/>
      <c r="AJ73" s="274"/>
      <c r="AK73" s="274"/>
      <c r="AL73" s="274"/>
      <c r="AM73" s="274"/>
      <c r="AN73" s="274"/>
      <c r="AO73" s="274"/>
    </row>
    <row r="74" spans="1:41" ht="18" customHeight="1">
      <c r="A74" s="160" t="s">
        <v>115</v>
      </c>
      <c r="B74" s="182">
        <v>3143</v>
      </c>
      <c r="C74" s="182">
        <v>490</v>
      </c>
      <c r="D74" s="100">
        <f t="shared" si="23"/>
        <v>0</v>
      </c>
      <c r="E74" s="270">
        <f t="shared" si="23"/>
        <v>0</v>
      </c>
      <c r="F74" s="270">
        <f t="shared" si="20"/>
        <v>0</v>
      </c>
      <c r="G74" s="270">
        <f t="shared" si="20"/>
        <v>0</v>
      </c>
      <c r="H74" s="270">
        <f aca="true" t="shared" si="24" ref="H74:L89">Q74</f>
        <v>0</v>
      </c>
      <c r="I74" s="270">
        <f t="shared" si="24"/>
        <v>0</v>
      </c>
      <c r="J74" s="270">
        <f t="shared" si="24"/>
        <v>0</v>
      </c>
      <c r="K74" s="270">
        <f t="shared" si="24"/>
        <v>0</v>
      </c>
      <c r="L74" s="270">
        <f t="shared" si="24"/>
        <v>0</v>
      </c>
      <c r="M74" s="287"/>
      <c r="N74" s="287"/>
      <c r="O74" s="287">
        <f>SUM(O75:O79)</f>
        <v>0</v>
      </c>
      <c r="P74" s="287"/>
      <c r="Q74" s="287"/>
      <c r="R74" s="287"/>
      <c r="S74" s="301">
        <f>S75+S76+S77+S78+S79</f>
        <v>0</v>
      </c>
      <c r="T74" s="287"/>
      <c r="U74" s="287"/>
      <c r="V74" s="270"/>
      <c r="W74" s="270"/>
      <c r="X74" s="270"/>
      <c r="Y74" s="270"/>
      <c r="Z74" s="270"/>
      <c r="AA74" s="273"/>
      <c r="AB74" s="273"/>
      <c r="AC74" s="273"/>
      <c r="AD74" s="273"/>
      <c r="AE74" s="273"/>
      <c r="AF74" s="273"/>
      <c r="AG74" s="273"/>
      <c r="AH74" s="274"/>
      <c r="AI74" s="274"/>
      <c r="AJ74" s="274"/>
      <c r="AK74" s="274"/>
      <c r="AL74" s="274"/>
      <c r="AM74" s="274"/>
      <c r="AN74" s="274"/>
      <c r="AO74" s="274"/>
    </row>
    <row r="75" spans="1:41" ht="28.5" customHeight="1">
      <c r="A75" s="170" t="s">
        <v>116</v>
      </c>
      <c r="B75" s="190">
        <v>3150</v>
      </c>
      <c r="C75" s="190">
        <v>500</v>
      </c>
      <c r="D75" s="100">
        <f t="shared" si="23"/>
        <v>0</v>
      </c>
      <c r="E75" s="270">
        <f t="shared" si="23"/>
        <v>0</v>
      </c>
      <c r="F75" s="270">
        <f t="shared" si="20"/>
        <v>0</v>
      </c>
      <c r="G75" s="270">
        <f t="shared" si="20"/>
        <v>0</v>
      </c>
      <c r="H75" s="270">
        <f t="shared" si="24"/>
        <v>0</v>
      </c>
      <c r="I75" s="270">
        <f t="shared" si="24"/>
        <v>0</v>
      </c>
      <c r="J75" s="270">
        <f t="shared" si="24"/>
        <v>0</v>
      </c>
      <c r="K75" s="270">
        <f t="shared" si="24"/>
        <v>0</v>
      </c>
      <c r="L75" s="270">
        <f t="shared" si="24"/>
        <v>0</v>
      </c>
      <c r="M75" s="336"/>
      <c r="N75" s="288">
        <v>0</v>
      </c>
      <c r="O75" s="289"/>
      <c r="P75" s="285"/>
      <c r="Q75" s="289">
        <v>0</v>
      </c>
      <c r="R75" s="289">
        <v>0</v>
      </c>
      <c r="S75" s="301">
        <f t="shared" si="13"/>
        <v>0</v>
      </c>
      <c r="T75" s="277">
        <v>0</v>
      </c>
      <c r="U75" s="277">
        <v>0</v>
      </c>
      <c r="V75" s="270"/>
      <c r="W75" s="270"/>
      <c r="X75" s="270"/>
      <c r="Y75" s="270"/>
      <c r="Z75" s="270"/>
      <c r="AA75" s="273"/>
      <c r="AB75" s="273"/>
      <c r="AC75" s="273"/>
      <c r="AD75" s="273"/>
      <c r="AE75" s="273"/>
      <c r="AF75" s="273"/>
      <c r="AG75" s="273"/>
      <c r="AH75" s="274"/>
      <c r="AI75" s="274"/>
      <c r="AJ75" s="274"/>
      <c r="AK75" s="274"/>
      <c r="AL75" s="274"/>
      <c r="AM75" s="274"/>
      <c r="AN75" s="274"/>
      <c r="AO75" s="274"/>
    </row>
    <row r="76" spans="1:41" ht="19.5" customHeight="1">
      <c r="A76" s="170" t="s">
        <v>117</v>
      </c>
      <c r="B76" s="190">
        <v>3160</v>
      </c>
      <c r="C76" s="190">
        <v>510</v>
      </c>
      <c r="D76" s="100">
        <f t="shared" si="23"/>
        <v>0</v>
      </c>
      <c r="E76" s="270">
        <f t="shared" si="23"/>
        <v>0</v>
      </c>
      <c r="F76" s="270">
        <f t="shared" si="20"/>
        <v>0</v>
      </c>
      <c r="G76" s="270">
        <f t="shared" si="20"/>
        <v>0</v>
      </c>
      <c r="H76" s="270">
        <f t="shared" si="24"/>
        <v>0</v>
      </c>
      <c r="I76" s="270">
        <f t="shared" si="24"/>
        <v>0</v>
      </c>
      <c r="J76" s="270">
        <f t="shared" si="24"/>
        <v>0</v>
      </c>
      <c r="K76" s="270">
        <f t="shared" si="24"/>
        <v>0</v>
      </c>
      <c r="L76" s="270">
        <f t="shared" si="24"/>
        <v>0</v>
      </c>
      <c r="M76" s="336"/>
      <c r="N76" s="288">
        <v>0</v>
      </c>
      <c r="O76" s="289"/>
      <c r="P76" s="285"/>
      <c r="Q76" s="289">
        <v>0</v>
      </c>
      <c r="R76" s="289">
        <v>0</v>
      </c>
      <c r="S76" s="301">
        <f t="shared" si="13"/>
        <v>0</v>
      </c>
      <c r="T76" s="277">
        <v>0</v>
      </c>
      <c r="U76" s="277">
        <v>0</v>
      </c>
      <c r="V76" s="270"/>
      <c r="W76" s="270"/>
      <c r="X76" s="270"/>
      <c r="Y76" s="270"/>
      <c r="Z76" s="270"/>
      <c r="AA76" s="273"/>
      <c r="AB76" s="273"/>
      <c r="AC76" s="273"/>
      <c r="AD76" s="273"/>
      <c r="AE76" s="273"/>
      <c r="AF76" s="273"/>
      <c r="AG76" s="273"/>
      <c r="AH76" s="274"/>
      <c r="AI76" s="274"/>
      <c r="AJ76" s="274"/>
      <c r="AK76" s="274"/>
      <c r="AL76" s="274"/>
      <c r="AM76" s="274"/>
      <c r="AN76" s="274"/>
      <c r="AO76" s="274"/>
    </row>
    <row r="77" spans="1:41" ht="19.5" customHeight="1">
      <c r="A77" s="191" t="s">
        <v>118</v>
      </c>
      <c r="B77" s="190">
        <v>3200</v>
      </c>
      <c r="C77" s="190">
        <v>520</v>
      </c>
      <c r="D77" s="100">
        <f t="shared" si="23"/>
        <v>0</v>
      </c>
      <c r="E77" s="270">
        <f t="shared" si="23"/>
        <v>0</v>
      </c>
      <c r="F77" s="270">
        <f t="shared" si="20"/>
        <v>0</v>
      </c>
      <c r="G77" s="270">
        <f t="shared" si="20"/>
        <v>0</v>
      </c>
      <c r="H77" s="270">
        <f t="shared" si="24"/>
        <v>0</v>
      </c>
      <c r="I77" s="270">
        <f t="shared" si="24"/>
        <v>0</v>
      </c>
      <c r="J77" s="270">
        <f t="shared" si="24"/>
        <v>0</v>
      </c>
      <c r="K77" s="270">
        <f t="shared" si="24"/>
        <v>0</v>
      </c>
      <c r="L77" s="270">
        <f t="shared" si="24"/>
        <v>0</v>
      </c>
      <c r="M77" s="336">
        <f>M78+M79+M81+M80</f>
        <v>0</v>
      </c>
      <c r="N77" s="336">
        <f aca="true" t="shared" si="25" ref="N77:U77">N78+N79+N81+N80</f>
        <v>0</v>
      </c>
      <c r="O77" s="336">
        <f t="shared" si="25"/>
        <v>0</v>
      </c>
      <c r="P77" s="336">
        <f t="shared" si="25"/>
        <v>0</v>
      </c>
      <c r="Q77" s="336">
        <f t="shared" si="25"/>
        <v>0</v>
      </c>
      <c r="R77" s="336">
        <f t="shared" si="25"/>
        <v>0</v>
      </c>
      <c r="S77" s="336">
        <f t="shared" si="25"/>
        <v>0</v>
      </c>
      <c r="T77" s="336">
        <f t="shared" si="25"/>
        <v>0</v>
      </c>
      <c r="U77" s="336">
        <f t="shared" si="25"/>
        <v>0</v>
      </c>
      <c r="V77" s="336"/>
      <c r="W77" s="270"/>
      <c r="X77" s="270"/>
      <c r="Y77" s="270"/>
      <c r="Z77" s="270"/>
      <c r="AA77" s="273"/>
      <c r="AB77" s="273"/>
      <c r="AC77" s="273"/>
      <c r="AD77" s="273"/>
      <c r="AE77" s="273"/>
      <c r="AF77" s="273"/>
      <c r="AG77" s="273"/>
      <c r="AH77" s="274"/>
      <c r="AI77" s="274"/>
      <c r="AJ77" s="274"/>
      <c r="AK77" s="274"/>
      <c r="AL77" s="274"/>
      <c r="AM77" s="274"/>
      <c r="AN77" s="274"/>
      <c r="AO77" s="274"/>
    </row>
    <row r="78" spans="1:41" ht="19.5" customHeight="1">
      <c r="A78" s="192" t="s">
        <v>119</v>
      </c>
      <c r="B78" s="182">
        <v>3210</v>
      </c>
      <c r="C78" s="182">
        <v>530</v>
      </c>
      <c r="D78" s="100">
        <f t="shared" si="23"/>
        <v>0</v>
      </c>
      <c r="E78" s="270">
        <f t="shared" si="23"/>
        <v>0</v>
      </c>
      <c r="F78" s="270">
        <f t="shared" si="20"/>
        <v>0</v>
      </c>
      <c r="G78" s="270">
        <f t="shared" si="20"/>
        <v>0</v>
      </c>
      <c r="H78" s="270">
        <f t="shared" si="24"/>
        <v>0</v>
      </c>
      <c r="I78" s="270">
        <f t="shared" si="24"/>
        <v>0</v>
      </c>
      <c r="J78" s="270">
        <f t="shared" si="24"/>
        <v>0</v>
      </c>
      <c r="K78" s="270">
        <f t="shared" si="24"/>
        <v>0</v>
      </c>
      <c r="L78" s="270">
        <f t="shared" si="24"/>
        <v>0</v>
      </c>
      <c r="M78" s="336"/>
      <c r="N78" s="287">
        <f>SUM(N79:N84)</f>
        <v>0</v>
      </c>
      <c r="O78" s="287">
        <f>SUM(O79:O84)</f>
        <v>0</v>
      </c>
      <c r="P78" s="287"/>
      <c r="Q78" s="287">
        <f>SUM(Q79:Q84)</f>
        <v>0</v>
      </c>
      <c r="R78" s="287">
        <f>SUM(R79:R84)</f>
        <v>0</v>
      </c>
      <c r="S78" s="301">
        <f t="shared" si="13"/>
        <v>0</v>
      </c>
      <c r="T78" s="287">
        <f>SUM(T79:T84)</f>
        <v>0</v>
      </c>
      <c r="U78" s="287">
        <f>SUM(U79:U84)</f>
        <v>0</v>
      </c>
      <c r="V78" s="270"/>
      <c r="W78" s="270"/>
      <c r="X78" s="270"/>
      <c r="Y78" s="270"/>
      <c r="Z78" s="270"/>
      <c r="AA78" s="273"/>
      <c r="AB78" s="273"/>
      <c r="AC78" s="273"/>
      <c r="AD78" s="273"/>
      <c r="AE78" s="273"/>
      <c r="AF78" s="273"/>
      <c r="AG78" s="273"/>
      <c r="AH78" s="274"/>
      <c r="AI78" s="274"/>
      <c r="AJ78" s="274"/>
      <c r="AK78" s="274"/>
      <c r="AL78" s="274"/>
      <c r="AM78" s="274"/>
      <c r="AN78" s="274"/>
      <c r="AO78" s="274"/>
    </row>
    <row r="79" spans="1:41" ht="17.25" customHeight="1">
      <c r="A79" s="193" t="s">
        <v>120</v>
      </c>
      <c r="B79" s="182">
        <v>3220</v>
      </c>
      <c r="C79" s="182">
        <v>540</v>
      </c>
      <c r="D79" s="100">
        <f t="shared" si="23"/>
        <v>0</v>
      </c>
      <c r="E79" s="270">
        <f t="shared" si="23"/>
        <v>0</v>
      </c>
      <c r="F79" s="270">
        <f t="shared" si="20"/>
        <v>0</v>
      </c>
      <c r="G79" s="270">
        <f t="shared" si="20"/>
        <v>0</v>
      </c>
      <c r="H79" s="270">
        <f t="shared" si="24"/>
        <v>0</v>
      </c>
      <c r="I79" s="270">
        <f t="shared" si="24"/>
        <v>0</v>
      </c>
      <c r="J79" s="270">
        <f t="shared" si="24"/>
        <v>0</v>
      </c>
      <c r="K79" s="270">
        <f t="shared" si="24"/>
        <v>0</v>
      </c>
      <c r="L79" s="270">
        <f t="shared" si="24"/>
        <v>0</v>
      </c>
      <c r="M79" s="336"/>
      <c r="N79" s="288">
        <v>0</v>
      </c>
      <c r="O79" s="289"/>
      <c r="P79" s="285"/>
      <c r="Q79" s="289">
        <v>0</v>
      </c>
      <c r="R79" s="289">
        <v>0</v>
      </c>
      <c r="S79" s="301">
        <f t="shared" si="13"/>
        <v>0</v>
      </c>
      <c r="T79" s="277">
        <v>0</v>
      </c>
      <c r="U79" s="277">
        <v>0</v>
      </c>
      <c r="V79" s="270"/>
      <c r="W79" s="270"/>
      <c r="X79" s="270"/>
      <c r="Y79" s="270"/>
      <c r="Z79" s="270"/>
      <c r="AA79" s="273"/>
      <c r="AB79" s="273"/>
      <c r="AC79" s="273"/>
      <c r="AD79" s="273"/>
      <c r="AE79" s="273"/>
      <c r="AF79" s="273"/>
      <c r="AG79" s="273"/>
      <c r="AH79" s="274"/>
      <c r="AI79" s="274"/>
      <c r="AJ79" s="274"/>
      <c r="AK79" s="274"/>
      <c r="AL79" s="274"/>
      <c r="AM79" s="274"/>
      <c r="AN79" s="274"/>
      <c r="AO79" s="274"/>
    </row>
    <row r="80" spans="1:41" ht="27" customHeight="1">
      <c r="A80" s="192" t="s">
        <v>121</v>
      </c>
      <c r="B80" s="182">
        <v>3230</v>
      </c>
      <c r="C80" s="182">
        <v>550</v>
      </c>
      <c r="D80" s="100">
        <f t="shared" si="23"/>
        <v>0</v>
      </c>
      <c r="E80" s="100">
        <f t="shared" si="23"/>
        <v>0</v>
      </c>
      <c r="F80" s="100">
        <f>O80</f>
        <v>0</v>
      </c>
      <c r="G80" s="100">
        <f>P80</f>
        <v>0</v>
      </c>
      <c r="H80" s="100">
        <f t="shared" si="24"/>
        <v>0</v>
      </c>
      <c r="I80" s="100">
        <f t="shared" si="24"/>
        <v>0</v>
      </c>
      <c r="J80" s="100">
        <f t="shared" si="24"/>
        <v>0</v>
      </c>
      <c r="K80" s="100">
        <f t="shared" si="24"/>
        <v>0</v>
      </c>
      <c r="L80" s="100">
        <f t="shared" si="24"/>
        <v>0</v>
      </c>
      <c r="M80" s="336"/>
      <c r="N80" s="288"/>
      <c r="O80" s="289"/>
      <c r="P80" s="285"/>
      <c r="Q80" s="289"/>
      <c r="R80" s="289"/>
      <c r="S80" s="301">
        <f t="shared" si="13"/>
        <v>0</v>
      </c>
      <c r="T80" s="277"/>
      <c r="U80" s="277"/>
      <c r="V80" s="338"/>
      <c r="W80" s="338"/>
      <c r="X80" s="338"/>
      <c r="Y80" s="338"/>
      <c r="Z80" s="338"/>
      <c r="AA80" s="273"/>
      <c r="AB80" s="273"/>
      <c r="AC80" s="273"/>
      <c r="AD80" s="273"/>
      <c r="AE80" s="273"/>
      <c r="AF80" s="273"/>
      <c r="AG80" s="273"/>
      <c r="AH80" s="274"/>
      <c r="AI80" s="274"/>
      <c r="AJ80" s="274"/>
      <c r="AK80" s="274"/>
      <c r="AL80" s="274"/>
      <c r="AM80" s="274"/>
      <c r="AN80" s="274"/>
      <c r="AO80" s="274"/>
    </row>
    <row r="81" spans="1:41" ht="15" customHeight="1">
      <c r="A81" s="193" t="s">
        <v>122</v>
      </c>
      <c r="B81" s="182">
        <v>3240</v>
      </c>
      <c r="C81" s="182">
        <v>560</v>
      </c>
      <c r="D81" s="339">
        <f t="shared" si="23"/>
        <v>0</v>
      </c>
      <c r="E81" s="339">
        <f>N81</f>
        <v>0</v>
      </c>
      <c r="F81" s="339">
        <f t="shared" si="20"/>
        <v>0</v>
      </c>
      <c r="G81" s="339">
        <f t="shared" si="20"/>
        <v>0</v>
      </c>
      <c r="H81" s="339">
        <f t="shared" si="24"/>
        <v>0</v>
      </c>
      <c r="I81" s="339">
        <f t="shared" si="24"/>
        <v>0</v>
      </c>
      <c r="J81" s="339">
        <f t="shared" si="24"/>
        <v>0</v>
      </c>
      <c r="K81" s="339">
        <f t="shared" si="24"/>
        <v>0</v>
      </c>
      <c r="L81" s="339">
        <f t="shared" si="24"/>
        <v>0</v>
      </c>
      <c r="M81" s="340"/>
      <c r="N81" s="340"/>
      <c r="O81" s="340">
        <f>O82+O86+O92</f>
        <v>0</v>
      </c>
      <c r="P81" s="340">
        <f>P82+P86+P92</f>
        <v>0</v>
      </c>
      <c r="Q81" s="340"/>
      <c r="R81" s="340"/>
      <c r="S81" s="301">
        <f t="shared" si="13"/>
        <v>0</v>
      </c>
      <c r="T81" s="340"/>
      <c r="U81" s="340"/>
      <c r="V81" s="287"/>
      <c r="W81" s="287"/>
      <c r="X81" s="287"/>
      <c r="Y81" s="287"/>
      <c r="Z81" s="287"/>
      <c r="AA81" s="287"/>
      <c r="AB81" s="273"/>
      <c r="AC81" s="273"/>
      <c r="AD81" s="273"/>
      <c r="AE81" s="273"/>
      <c r="AF81" s="273"/>
      <c r="AG81" s="273"/>
      <c r="AH81" s="274"/>
      <c r="AI81" s="274"/>
      <c r="AJ81" s="274"/>
      <c r="AK81" s="274"/>
      <c r="AL81" s="274"/>
      <c r="AM81" s="274"/>
      <c r="AN81" s="274"/>
      <c r="AO81" s="274"/>
    </row>
    <row r="82" spans="1:41" ht="18.75" customHeight="1" hidden="1">
      <c r="A82" s="193" t="s">
        <v>123</v>
      </c>
      <c r="B82" s="182">
        <v>2440</v>
      </c>
      <c r="C82" s="182">
        <v>540</v>
      </c>
      <c r="D82" s="100">
        <f t="shared" si="23"/>
        <v>0</v>
      </c>
      <c r="E82" s="270">
        <f>N82</f>
        <v>0</v>
      </c>
      <c r="F82" s="270">
        <f t="shared" si="20"/>
        <v>0</v>
      </c>
      <c r="G82" s="270">
        <f t="shared" si="20"/>
        <v>0</v>
      </c>
      <c r="H82" s="270">
        <f t="shared" si="24"/>
        <v>0</v>
      </c>
      <c r="I82" s="270">
        <f t="shared" si="24"/>
        <v>0</v>
      </c>
      <c r="J82" s="270">
        <f t="shared" si="24"/>
        <v>0</v>
      </c>
      <c r="K82" s="270">
        <f t="shared" si="24"/>
        <v>0</v>
      </c>
      <c r="L82" s="270">
        <f t="shared" si="24"/>
        <v>0</v>
      </c>
      <c r="M82" s="336">
        <f aca="true" t="shared" si="26" ref="M82:R82">M83+M84+M85</f>
        <v>0</v>
      </c>
      <c r="N82" s="336">
        <f t="shared" si="26"/>
        <v>0</v>
      </c>
      <c r="O82" s="336">
        <f t="shared" si="26"/>
        <v>0</v>
      </c>
      <c r="P82" s="336">
        <f t="shared" si="26"/>
        <v>0</v>
      </c>
      <c r="Q82" s="336">
        <f t="shared" si="26"/>
        <v>0</v>
      </c>
      <c r="R82" s="336">
        <f t="shared" si="26"/>
        <v>0</v>
      </c>
      <c r="S82" s="301">
        <f t="shared" si="13"/>
        <v>0</v>
      </c>
      <c r="T82" s="336">
        <f>T83+T84+T85</f>
        <v>0</v>
      </c>
      <c r="U82" s="336">
        <f>U83+U84+U85</f>
        <v>0</v>
      </c>
      <c r="V82" s="270"/>
      <c r="W82" s="270"/>
      <c r="X82" s="270"/>
      <c r="Y82" s="270"/>
      <c r="Z82" s="270"/>
      <c r="AA82" s="273"/>
      <c r="AB82" s="273"/>
      <c r="AC82" s="273"/>
      <c r="AD82" s="273"/>
      <c r="AE82" s="273"/>
      <c r="AF82" s="273"/>
      <c r="AG82" s="273"/>
      <c r="AH82" s="274"/>
      <c r="AI82" s="274"/>
      <c r="AJ82" s="274"/>
      <c r="AK82" s="274"/>
      <c r="AL82" s="274"/>
      <c r="AM82" s="274"/>
      <c r="AN82" s="274"/>
      <c r="AO82" s="274"/>
    </row>
    <row r="83" spans="1:41" ht="18.75" customHeight="1" hidden="1">
      <c r="A83" s="193" t="s">
        <v>124</v>
      </c>
      <c r="B83" s="182">
        <v>2450</v>
      </c>
      <c r="C83" s="182">
        <v>550</v>
      </c>
      <c r="D83" s="100">
        <f t="shared" si="23"/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4"/>
        <v>0</v>
      </c>
      <c r="I83" s="100">
        <f t="shared" si="24"/>
        <v>0</v>
      </c>
      <c r="J83" s="100">
        <f t="shared" si="24"/>
        <v>0</v>
      </c>
      <c r="K83" s="100">
        <f t="shared" si="24"/>
        <v>0</v>
      </c>
      <c r="L83" s="100">
        <f t="shared" si="24"/>
        <v>0</v>
      </c>
      <c r="M83" s="336"/>
      <c r="N83" s="288">
        <v>0</v>
      </c>
      <c r="O83" s="289"/>
      <c r="P83" s="285"/>
      <c r="Q83" s="289">
        <v>0</v>
      </c>
      <c r="R83" s="289">
        <v>0</v>
      </c>
      <c r="S83" s="301">
        <f t="shared" si="13"/>
        <v>0</v>
      </c>
      <c r="T83" s="277">
        <v>0</v>
      </c>
      <c r="U83" s="277">
        <v>0</v>
      </c>
      <c r="V83" s="270"/>
      <c r="W83" s="270"/>
      <c r="X83" s="270"/>
      <c r="Y83" s="270"/>
      <c r="Z83" s="270"/>
      <c r="AA83" s="273"/>
      <c r="AB83" s="273"/>
      <c r="AC83" s="273"/>
      <c r="AD83" s="273"/>
      <c r="AE83" s="273"/>
      <c r="AF83" s="273"/>
      <c r="AG83" s="273"/>
      <c r="AH83" s="274"/>
      <c r="AI83" s="274"/>
      <c r="AJ83" s="274"/>
      <c r="AK83" s="274"/>
      <c r="AL83" s="274"/>
      <c r="AM83" s="274"/>
      <c r="AN83" s="274"/>
      <c r="AO83" s="274"/>
    </row>
    <row r="84" spans="1:41" ht="18.75" customHeight="1" hidden="1">
      <c r="A84" s="190" t="s">
        <v>125</v>
      </c>
      <c r="B84" s="190">
        <v>3000</v>
      </c>
      <c r="C84" s="190">
        <v>550</v>
      </c>
      <c r="D84" s="100">
        <f t="shared" si="23"/>
        <v>0</v>
      </c>
      <c r="E84" s="100">
        <f t="shared" si="23"/>
        <v>0</v>
      </c>
      <c r="F84" s="100">
        <f t="shared" si="23"/>
        <v>0</v>
      </c>
      <c r="G84" s="100">
        <f t="shared" si="23"/>
        <v>0</v>
      </c>
      <c r="H84" s="100">
        <f t="shared" si="24"/>
        <v>0</v>
      </c>
      <c r="I84" s="100">
        <f t="shared" si="24"/>
        <v>0</v>
      </c>
      <c r="J84" s="100">
        <f t="shared" si="24"/>
        <v>0</v>
      </c>
      <c r="K84" s="100">
        <f t="shared" si="24"/>
        <v>0</v>
      </c>
      <c r="L84" s="100">
        <f t="shared" si="24"/>
        <v>0</v>
      </c>
      <c r="M84" s="336"/>
      <c r="N84" s="288">
        <v>0</v>
      </c>
      <c r="O84" s="289"/>
      <c r="P84" s="285"/>
      <c r="Q84" s="289">
        <v>0</v>
      </c>
      <c r="R84" s="289">
        <v>0</v>
      </c>
      <c r="S84" s="301">
        <f t="shared" si="13"/>
        <v>0</v>
      </c>
      <c r="T84" s="277">
        <v>0</v>
      </c>
      <c r="U84" s="277">
        <v>0</v>
      </c>
      <c r="V84" s="270"/>
      <c r="W84" s="270"/>
      <c r="X84" s="270"/>
      <c r="Y84" s="270"/>
      <c r="Z84" s="270"/>
      <c r="AA84" s="273"/>
      <c r="AB84" s="273"/>
      <c r="AC84" s="273"/>
      <c r="AD84" s="273"/>
      <c r="AE84" s="273"/>
      <c r="AF84" s="273"/>
      <c r="AG84" s="273"/>
      <c r="AH84" s="274"/>
      <c r="AI84" s="274"/>
      <c r="AJ84" s="274"/>
      <c r="AK84" s="274"/>
      <c r="AL84" s="274"/>
      <c r="AM84" s="274"/>
      <c r="AN84" s="274"/>
      <c r="AO84" s="274"/>
    </row>
    <row r="85" spans="1:41" ht="18.75" customHeight="1">
      <c r="A85" s="183" t="s">
        <v>126</v>
      </c>
      <c r="B85" s="190">
        <v>4100</v>
      </c>
      <c r="C85" s="190">
        <v>570</v>
      </c>
      <c r="D85" s="100">
        <f t="shared" si="23"/>
        <v>0</v>
      </c>
      <c r="E85" s="100">
        <f t="shared" si="23"/>
        <v>0</v>
      </c>
      <c r="F85" s="100">
        <f t="shared" si="23"/>
        <v>0</v>
      </c>
      <c r="G85" s="100">
        <f t="shared" si="23"/>
        <v>0</v>
      </c>
      <c r="H85" s="100">
        <f t="shared" si="24"/>
        <v>0</v>
      </c>
      <c r="I85" s="100">
        <f t="shared" si="24"/>
        <v>0</v>
      </c>
      <c r="J85" s="100">
        <f t="shared" si="24"/>
        <v>0</v>
      </c>
      <c r="K85" s="100">
        <f t="shared" si="24"/>
        <v>0</v>
      </c>
      <c r="L85" s="100">
        <f t="shared" si="24"/>
        <v>0</v>
      </c>
      <c r="M85" s="336">
        <f>M86</f>
        <v>0</v>
      </c>
      <c r="N85" s="336">
        <f aca="true" t="shared" si="27" ref="N85:U85">N86</f>
        <v>0</v>
      </c>
      <c r="O85" s="336">
        <f t="shared" si="27"/>
        <v>0</v>
      </c>
      <c r="P85" s="336">
        <f t="shared" si="27"/>
        <v>0</v>
      </c>
      <c r="Q85" s="336">
        <f t="shared" si="27"/>
        <v>0</v>
      </c>
      <c r="R85" s="336">
        <f t="shared" si="27"/>
        <v>0</v>
      </c>
      <c r="S85" s="336">
        <f t="shared" si="27"/>
        <v>0</v>
      </c>
      <c r="T85" s="336">
        <f t="shared" si="27"/>
        <v>0</v>
      </c>
      <c r="U85" s="336">
        <f t="shared" si="27"/>
        <v>0</v>
      </c>
      <c r="V85" s="336"/>
      <c r="W85" s="336"/>
      <c r="X85" s="336"/>
      <c r="Y85" s="336"/>
      <c r="Z85" s="336"/>
      <c r="AA85" s="336"/>
      <c r="AB85" s="273"/>
      <c r="AC85" s="273"/>
      <c r="AD85" s="273"/>
      <c r="AE85" s="273"/>
      <c r="AF85" s="273"/>
      <c r="AG85" s="273"/>
      <c r="AH85" s="274"/>
      <c r="AI85" s="274"/>
      <c r="AJ85" s="274"/>
      <c r="AK85" s="274"/>
      <c r="AL85" s="274"/>
      <c r="AM85" s="274"/>
      <c r="AN85" s="274"/>
      <c r="AO85" s="274"/>
    </row>
    <row r="86" spans="1:41" ht="14.25" customHeight="1">
      <c r="A86" s="194" t="s">
        <v>127</v>
      </c>
      <c r="B86" s="182">
        <v>4110</v>
      </c>
      <c r="C86" s="182">
        <v>580</v>
      </c>
      <c r="D86" s="100">
        <f t="shared" si="23"/>
        <v>0</v>
      </c>
      <c r="E86" s="100">
        <f t="shared" si="23"/>
        <v>0</v>
      </c>
      <c r="F86" s="100">
        <f t="shared" si="23"/>
        <v>0</v>
      </c>
      <c r="G86" s="100">
        <f t="shared" si="23"/>
        <v>0</v>
      </c>
      <c r="H86" s="100">
        <f t="shared" si="24"/>
        <v>0</v>
      </c>
      <c r="I86" s="100">
        <f t="shared" si="24"/>
        <v>0</v>
      </c>
      <c r="J86" s="100">
        <f t="shared" si="24"/>
        <v>0</v>
      </c>
      <c r="K86" s="100">
        <f t="shared" si="24"/>
        <v>0</v>
      </c>
      <c r="L86" s="100">
        <f t="shared" si="24"/>
        <v>0</v>
      </c>
      <c r="M86" s="336">
        <f>M87+M88+M89</f>
        <v>0</v>
      </c>
      <c r="N86" s="336">
        <f aca="true" t="shared" si="28" ref="N86:U86">N87+N88+N89</f>
        <v>0</v>
      </c>
      <c r="O86" s="336">
        <f t="shared" si="28"/>
        <v>0</v>
      </c>
      <c r="P86" s="336">
        <f t="shared" si="28"/>
        <v>0</v>
      </c>
      <c r="Q86" s="336">
        <f t="shared" si="28"/>
        <v>0</v>
      </c>
      <c r="R86" s="336">
        <f t="shared" si="28"/>
        <v>0</v>
      </c>
      <c r="S86" s="336">
        <f t="shared" si="28"/>
        <v>0</v>
      </c>
      <c r="T86" s="336">
        <f t="shared" si="28"/>
        <v>0</v>
      </c>
      <c r="U86" s="336">
        <f t="shared" si="28"/>
        <v>0</v>
      </c>
      <c r="V86" s="336"/>
      <c r="W86" s="336"/>
      <c r="X86" s="336"/>
      <c r="Y86" s="336"/>
      <c r="Z86" s="336"/>
      <c r="AA86" s="336"/>
      <c r="AB86" s="273"/>
      <c r="AC86" s="273"/>
      <c r="AD86" s="273"/>
      <c r="AE86" s="273"/>
      <c r="AF86" s="273"/>
      <c r="AG86" s="273"/>
      <c r="AH86" s="274"/>
      <c r="AI86" s="274"/>
      <c r="AJ86" s="274"/>
      <c r="AK86" s="274"/>
      <c r="AL86" s="274"/>
      <c r="AM86" s="274"/>
      <c r="AN86" s="274"/>
      <c r="AO86" s="274"/>
    </row>
    <row r="87" spans="1:41" ht="14.25" customHeight="1">
      <c r="A87" s="194" t="s">
        <v>128</v>
      </c>
      <c r="B87" s="182">
        <v>4111</v>
      </c>
      <c r="C87" s="182">
        <v>590</v>
      </c>
      <c r="D87" s="100">
        <f t="shared" si="23"/>
        <v>0</v>
      </c>
      <c r="E87" s="100">
        <f t="shared" si="23"/>
        <v>0</v>
      </c>
      <c r="F87" s="100">
        <f t="shared" si="23"/>
        <v>0</v>
      </c>
      <c r="G87" s="100">
        <f t="shared" si="23"/>
        <v>0</v>
      </c>
      <c r="H87" s="100">
        <f t="shared" si="24"/>
        <v>0</v>
      </c>
      <c r="I87" s="100">
        <f t="shared" si="24"/>
        <v>0</v>
      </c>
      <c r="J87" s="100">
        <f t="shared" si="24"/>
        <v>0</v>
      </c>
      <c r="K87" s="100">
        <f t="shared" si="24"/>
        <v>0</v>
      </c>
      <c r="L87" s="100">
        <f t="shared" si="24"/>
        <v>0</v>
      </c>
      <c r="M87" s="336"/>
      <c r="N87" s="288">
        <v>0</v>
      </c>
      <c r="O87" s="289"/>
      <c r="P87" s="285"/>
      <c r="Q87" s="289">
        <v>0</v>
      </c>
      <c r="R87" s="289">
        <v>0</v>
      </c>
      <c r="S87" s="301">
        <f t="shared" si="13"/>
        <v>0</v>
      </c>
      <c r="T87" s="277">
        <v>0</v>
      </c>
      <c r="U87" s="277">
        <v>0</v>
      </c>
      <c r="V87" s="270"/>
      <c r="W87" s="270"/>
      <c r="X87" s="270"/>
      <c r="Y87" s="270"/>
      <c r="Z87" s="270"/>
      <c r="AA87" s="273"/>
      <c r="AB87" s="273"/>
      <c r="AC87" s="273"/>
      <c r="AD87" s="273"/>
      <c r="AE87" s="273"/>
      <c r="AF87" s="273"/>
      <c r="AG87" s="273"/>
      <c r="AH87" s="274"/>
      <c r="AI87" s="274"/>
      <c r="AJ87" s="274"/>
      <c r="AK87" s="274"/>
      <c r="AL87" s="274"/>
      <c r="AM87" s="274"/>
      <c r="AN87" s="274"/>
      <c r="AO87" s="274"/>
    </row>
    <row r="88" spans="1:41" ht="14.25" customHeight="1">
      <c r="A88" s="195" t="s">
        <v>129</v>
      </c>
      <c r="B88" s="196">
        <v>4112</v>
      </c>
      <c r="C88" s="196">
        <v>600</v>
      </c>
      <c r="D88" s="197">
        <f>M88</f>
        <v>0</v>
      </c>
      <c r="E88" s="197">
        <f>N88</f>
        <v>0</v>
      </c>
      <c r="F88" s="197">
        <f>O88</f>
        <v>0</v>
      </c>
      <c r="G88" s="197">
        <f>P88</f>
        <v>0</v>
      </c>
      <c r="H88" s="197">
        <f t="shared" si="24"/>
        <v>0</v>
      </c>
      <c r="I88" s="197">
        <f t="shared" si="24"/>
        <v>0</v>
      </c>
      <c r="J88" s="197">
        <f t="shared" si="24"/>
        <v>0</v>
      </c>
      <c r="K88" s="197">
        <f t="shared" si="24"/>
        <v>0</v>
      </c>
      <c r="L88" s="197">
        <f t="shared" si="24"/>
        <v>0</v>
      </c>
      <c r="M88" s="336"/>
      <c r="N88" s="298">
        <v>0</v>
      </c>
      <c r="O88" s="299"/>
      <c r="P88" s="300"/>
      <c r="Q88" s="299">
        <v>0</v>
      </c>
      <c r="R88" s="299">
        <v>0</v>
      </c>
      <c r="S88" s="301">
        <f t="shared" si="13"/>
        <v>0</v>
      </c>
      <c r="T88" s="301">
        <v>0</v>
      </c>
      <c r="U88" s="301">
        <v>0</v>
      </c>
      <c r="V88" s="296"/>
      <c r="W88" s="296"/>
      <c r="X88" s="296"/>
      <c r="Y88" s="296"/>
      <c r="Z88" s="296"/>
      <c r="AA88" s="273"/>
      <c r="AB88" s="273"/>
      <c r="AC88" s="273"/>
      <c r="AD88" s="273"/>
      <c r="AE88" s="273"/>
      <c r="AF88" s="273"/>
      <c r="AG88" s="273"/>
      <c r="AH88" s="274"/>
      <c r="AI88" s="274"/>
      <c r="AJ88" s="274"/>
      <c r="AK88" s="274"/>
      <c r="AL88" s="274"/>
      <c r="AM88" s="274"/>
      <c r="AN88" s="274"/>
      <c r="AO88" s="274"/>
    </row>
    <row r="89" spans="1:41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100">
        <f>N89</f>
        <v>0</v>
      </c>
      <c r="F89" s="100">
        <f>O89</f>
        <v>0</v>
      </c>
      <c r="G89" s="100">
        <f>P89</f>
        <v>0</v>
      </c>
      <c r="H89" s="100">
        <f t="shared" si="24"/>
        <v>0</v>
      </c>
      <c r="I89" s="100">
        <f t="shared" si="24"/>
        <v>0</v>
      </c>
      <c r="J89" s="100">
        <f t="shared" si="24"/>
        <v>0</v>
      </c>
      <c r="K89" s="100">
        <f t="shared" si="24"/>
        <v>0</v>
      </c>
      <c r="L89" s="100">
        <f t="shared" si="24"/>
        <v>0</v>
      </c>
      <c r="M89" s="289"/>
      <c r="N89" s="288">
        <v>0</v>
      </c>
      <c r="O89" s="289"/>
      <c r="P89" s="285"/>
      <c r="Q89" s="289">
        <v>0</v>
      </c>
      <c r="R89" s="289">
        <v>0</v>
      </c>
      <c r="S89" s="277">
        <f t="shared" si="13"/>
        <v>0</v>
      </c>
      <c r="T89" s="277">
        <v>0</v>
      </c>
      <c r="U89" s="277">
        <v>0</v>
      </c>
      <c r="V89" s="270"/>
      <c r="W89" s="270"/>
      <c r="X89" s="270"/>
      <c r="Y89" s="270"/>
      <c r="Z89" s="270"/>
      <c r="AA89" s="100"/>
      <c r="AB89" s="100"/>
      <c r="AC89" s="100"/>
      <c r="AD89" s="100"/>
      <c r="AE89" s="100"/>
      <c r="AF89" s="100"/>
      <c r="AG89" s="100"/>
      <c r="AH89" s="323"/>
      <c r="AI89" s="323"/>
      <c r="AJ89" s="323"/>
      <c r="AK89" s="323"/>
      <c r="AL89" s="323"/>
      <c r="AM89" s="323"/>
      <c r="AN89" s="323"/>
      <c r="AO89" s="323"/>
    </row>
    <row r="90" spans="1:41" s="82" customFormat="1" ht="1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318"/>
      <c r="N90" s="319"/>
      <c r="O90" s="318"/>
      <c r="P90" s="320"/>
      <c r="Q90" s="318"/>
      <c r="R90" s="318"/>
      <c r="S90" s="317"/>
      <c r="T90" s="317"/>
      <c r="U90" s="317"/>
      <c r="V90" s="316"/>
      <c r="W90" s="316"/>
      <c r="X90" s="316"/>
      <c r="Y90" s="316"/>
      <c r="Z90" s="316"/>
      <c r="AA90" s="215"/>
      <c r="AB90" s="215"/>
      <c r="AC90" s="215"/>
      <c r="AD90" s="215"/>
      <c r="AE90" s="215"/>
      <c r="AF90" s="215"/>
      <c r="AG90" s="215"/>
      <c r="AH90" s="337"/>
      <c r="AI90" s="337"/>
      <c r="AJ90" s="337"/>
      <c r="AK90" s="337"/>
      <c r="AL90" s="337"/>
      <c r="AM90" s="337"/>
      <c r="AN90" s="337"/>
      <c r="AO90" s="337"/>
    </row>
    <row r="91" spans="1:59" s="199" customFormat="1" ht="18" customHeight="1" hidden="1">
      <c r="A91" s="152"/>
      <c r="B91" s="152"/>
      <c r="C91" s="152"/>
      <c r="D91" s="322"/>
      <c r="E91" s="322"/>
      <c r="F91" s="322"/>
      <c r="G91" s="322"/>
      <c r="H91" s="322"/>
      <c r="I91" s="322"/>
      <c r="J91" s="322"/>
      <c r="K91" s="322"/>
      <c r="L91" s="322"/>
      <c r="M91" s="341"/>
      <c r="N91" s="342"/>
      <c r="O91" s="341"/>
      <c r="P91" s="343"/>
      <c r="Q91" s="341"/>
      <c r="R91" s="341"/>
      <c r="S91" s="277"/>
      <c r="T91" s="277"/>
      <c r="U91" s="277"/>
      <c r="V91" s="277"/>
      <c r="W91" s="277"/>
      <c r="X91" s="277"/>
      <c r="Y91" s="100"/>
      <c r="Z91" s="277"/>
      <c r="AA91" s="100"/>
      <c r="AB91" s="100"/>
      <c r="AC91" s="100"/>
      <c r="AD91" s="100"/>
      <c r="AE91" s="100"/>
      <c r="AF91" s="100"/>
      <c r="AG91" s="100"/>
      <c r="AH91" s="323"/>
      <c r="AI91" s="323"/>
      <c r="AJ91" s="323"/>
      <c r="AK91" s="323"/>
      <c r="AL91" s="323"/>
      <c r="AM91" s="323"/>
      <c r="AN91" s="323"/>
      <c r="AO91" s="323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41" ht="15" customHeight="1" hidden="1">
      <c r="A92" s="209"/>
      <c r="B92" s="344"/>
      <c r="C92" s="344"/>
      <c r="D92" s="345">
        <f>M92</f>
        <v>0</v>
      </c>
      <c r="E92" s="345">
        <f>N92</f>
        <v>0</v>
      </c>
      <c r="F92" s="345">
        <f>O92</f>
        <v>0</v>
      </c>
      <c r="G92" s="345">
        <f>P92</f>
        <v>0</v>
      </c>
      <c r="H92" s="345">
        <f>Q92</f>
        <v>0</v>
      </c>
      <c r="I92" s="345">
        <f>R92</f>
        <v>0</v>
      </c>
      <c r="J92" s="345">
        <f>S92</f>
        <v>0</v>
      </c>
      <c r="K92" s="345">
        <f>T92</f>
        <v>0</v>
      </c>
      <c r="L92" s="345">
        <f>U92</f>
        <v>0</v>
      </c>
      <c r="M92" s="346">
        <f>M93+M94</f>
        <v>0</v>
      </c>
      <c r="N92" s="346">
        <f aca="true" t="shared" si="29" ref="N92:U92">N93+N94</f>
        <v>0</v>
      </c>
      <c r="O92" s="346">
        <f t="shared" si="29"/>
        <v>0</v>
      </c>
      <c r="P92" s="346">
        <f t="shared" si="29"/>
        <v>0</v>
      </c>
      <c r="Q92" s="346">
        <f t="shared" si="29"/>
        <v>0</v>
      </c>
      <c r="R92" s="346">
        <f t="shared" si="29"/>
        <v>0</v>
      </c>
      <c r="S92" s="301">
        <f>Q92+R92-U92</f>
        <v>0</v>
      </c>
      <c r="T92" s="346">
        <f t="shared" si="29"/>
        <v>0</v>
      </c>
      <c r="U92" s="346">
        <f t="shared" si="29"/>
        <v>0</v>
      </c>
      <c r="V92" s="325"/>
      <c r="W92" s="325"/>
      <c r="X92" s="325"/>
      <c r="Y92" s="325"/>
      <c r="Z92" s="325"/>
      <c r="AA92" s="273"/>
      <c r="AB92" s="273"/>
      <c r="AC92" s="273"/>
      <c r="AD92" s="273"/>
      <c r="AE92" s="273"/>
      <c r="AF92" s="273"/>
      <c r="AG92" s="273"/>
      <c r="AH92" s="274"/>
      <c r="AI92" s="274"/>
      <c r="AJ92" s="274"/>
      <c r="AK92" s="274"/>
      <c r="AL92" s="274"/>
      <c r="AM92" s="274"/>
      <c r="AN92" s="274"/>
      <c r="AO92" s="274"/>
    </row>
    <row r="93" spans="1:41" ht="21" customHeight="1" hidden="1">
      <c r="A93" s="195"/>
      <c r="B93" s="196"/>
      <c r="C93" s="196"/>
      <c r="D93" s="197">
        <f>M93</f>
        <v>0</v>
      </c>
      <c r="E93" s="197">
        <f>N93</f>
        <v>0</v>
      </c>
      <c r="F93" s="197">
        <f>O93</f>
        <v>0</v>
      </c>
      <c r="G93" s="197">
        <f>P93</f>
        <v>0</v>
      </c>
      <c r="H93" s="197">
        <f>Q93</f>
        <v>0</v>
      </c>
      <c r="I93" s="197">
        <f>R93</f>
        <v>0</v>
      </c>
      <c r="J93" s="197">
        <f>S93</f>
        <v>0</v>
      </c>
      <c r="K93" s="197">
        <f>T93</f>
        <v>0</v>
      </c>
      <c r="L93" s="197">
        <f>U93</f>
        <v>0</v>
      </c>
      <c r="M93" s="336"/>
      <c r="N93" s="336">
        <v>0</v>
      </c>
      <c r="O93" s="336">
        <f>SUM(O94:O98)</f>
        <v>0</v>
      </c>
      <c r="P93" s="336"/>
      <c r="Q93" s="336">
        <f>SUM(Q94:Q98)</f>
        <v>0</v>
      </c>
      <c r="R93" s="336">
        <f>SUM(R94:R98)</f>
        <v>0</v>
      </c>
      <c r="S93" s="301">
        <f>Q93+R93-U93</f>
        <v>0</v>
      </c>
      <c r="T93" s="336">
        <f>SUM(T94:T98)</f>
        <v>0</v>
      </c>
      <c r="U93" s="336">
        <f>SUM(U94:U98)</f>
        <v>0</v>
      </c>
      <c r="V93" s="296"/>
      <c r="W93" s="296"/>
      <c r="X93" s="296"/>
      <c r="Y93" s="296"/>
      <c r="Z93" s="296"/>
      <c r="AA93" s="273"/>
      <c r="AB93" s="273"/>
      <c r="AC93" s="273"/>
      <c r="AD93" s="273"/>
      <c r="AE93" s="273"/>
      <c r="AF93" s="273"/>
      <c r="AG93" s="273"/>
      <c r="AH93" s="274"/>
      <c r="AI93" s="274"/>
      <c r="AJ93" s="274"/>
      <c r="AK93" s="274"/>
      <c r="AL93" s="274"/>
      <c r="AM93" s="274"/>
      <c r="AN93" s="274"/>
      <c r="AO93" s="274"/>
    </row>
    <row r="94" spans="1:41" s="82" customFormat="1" ht="21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316" t="s">
        <v>86</v>
      </c>
      <c r="L94" s="215"/>
      <c r="M94" s="318"/>
      <c r="N94" s="319"/>
      <c r="O94" s="318"/>
      <c r="P94" s="320"/>
      <c r="Q94" s="318"/>
      <c r="R94" s="318"/>
      <c r="S94" s="317"/>
      <c r="T94" s="317"/>
      <c r="U94" s="317"/>
      <c r="V94" s="316"/>
      <c r="W94" s="316"/>
      <c r="X94" s="316"/>
      <c r="Y94" s="316"/>
      <c r="Z94" s="316"/>
      <c r="AA94" s="215"/>
      <c r="AB94" s="215"/>
      <c r="AC94" s="215"/>
      <c r="AD94" s="215"/>
      <c r="AE94" s="215"/>
      <c r="AF94" s="215"/>
      <c r="AG94" s="215"/>
      <c r="AH94" s="337"/>
      <c r="AI94" s="337"/>
      <c r="AJ94" s="337"/>
      <c r="AK94" s="337"/>
      <c r="AL94" s="337"/>
      <c r="AM94" s="337"/>
      <c r="AN94" s="337"/>
      <c r="AO94" s="337"/>
    </row>
    <row r="95" spans="1:59" s="199" customFormat="1" ht="18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322">
        <v>5</v>
      </c>
      <c r="G95" s="322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341"/>
      <c r="N95" s="342"/>
      <c r="O95" s="341"/>
      <c r="P95" s="343"/>
      <c r="Q95" s="341"/>
      <c r="R95" s="341"/>
      <c r="S95" s="277"/>
      <c r="T95" s="277"/>
      <c r="U95" s="277"/>
      <c r="V95" s="277"/>
      <c r="W95" s="277"/>
      <c r="X95" s="277"/>
      <c r="Y95" s="100"/>
      <c r="Z95" s="277"/>
      <c r="AA95" s="100"/>
      <c r="AB95" s="100"/>
      <c r="AC95" s="100"/>
      <c r="AD95" s="100"/>
      <c r="AE95" s="100"/>
      <c r="AF95" s="100"/>
      <c r="AG95" s="100"/>
      <c r="AH95" s="323"/>
      <c r="AI95" s="323"/>
      <c r="AJ95" s="323"/>
      <c r="AK95" s="323"/>
      <c r="AL95" s="323"/>
      <c r="AM95" s="323"/>
      <c r="AN95" s="323"/>
      <c r="AO95" s="323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18" customHeight="1">
      <c r="A96" s="190" t="s">
        <v>131</v>
      </c>
      <c r="B96" s="190">
        <v>4200</v>
      </c>
      <c r="C96" s="347">
        <v>620</v>
      </c>
      <c r="D96" s="197">
        <f>M96</f>
        <v>0</v>
      </c>
      <c r="E96" s="197">
        <f>N96</f>
        <v>0</v>
      </c>
      <c r="F96" s="197">
        <f>O96</f>
        <v>0</v>
      </c>
      <c r="G96" s="197">
        <f>P96</f>
        <v>0</v>
      </c>
      <c r="H96" s="197">
        <f>Q96</f>
        <v>0</v>
      </c>
      <c r="I96" s="197">
        <f>R96</f>
        <v>0</v>
      </c>
      <c r="J96" s="197">
        <f>S96</f>
        <v>0</v>
      </c>
      <c r="K96" s="197">
        <f>T96</f>
        <v>0</v>
      </c>
      <c r="L96" s="197">
        <f>U96</f>
        <v>0</v>
      </c>
      <c r="M96" s="323">
        <f aca="true" t="shared" si="30" ref="M96:AJ96">M97+M98</f>
        <v>0</v>
      </c>
      <c r="N96" s="323">
        <f t="shared" si="30"/>
        <v>0</v>
      </c>
      <c r="O96" s="323">
        <f t="shared" si="30"/>
        <v>0</v>
      </c>
      <c r="P96" s="323">
        <f t="shared" si="30"/>
        <v>0</v>
      </c>
      <c r="Q96" s="323">
        <f t="shared" si="30"/>
        <v>0</v>
      </c>
      <c r="R96" s="323">
        <f t="shared" si="30"/>
        <v>0</v>
      </c>
      <c r="S96" s="323">
        <f t="shared" si="30"/>
        <v>0</v>
      </c>
      <c r="T96" s="323">
        <f t="shared" si="30"/>
        <v>0</v>
      </c>
      <c r="U96" s="323">
        <f t="shared" si="30"/>
        <v>0</v>
      </c>
      <c r="V96" s="348">
        <f t="shared" si="30"/>
        <v>0</v>
      </c>
      <c r="W96" s="348">
        <f t="shared" si="30"/>
        <v>0</v>
      </c>
      <c r="X96" s="348">
        <f t="shared" si="30"/>
        <v>0</v>
      </c>
      <c r="Y96" s="348">
        <f t="shared" si="30"/>
        <v>0</v>
      </c>
      <c r="Z96" s="348">
        <f t="shared" si="30"/>
        <v>0</v>
      </c>
      <c r="AA96" s="348">
        <f t="shared" si="30"/>
        <v>0</v>
      </c>
      <c r="AB96" s="348">
        <f t="shared" si="30"/>
        <v>0</v>
      </c>
      <c r="AC96" s="348">
        <f t="shared" si="30"/>
        <v>0</v>
      </c>
      <c r="AD96" s="348">
        <f t="shared" si="30"/>
        <v>0</v>
      </c>
      <c r="AE96" s="348">
        <f t="shared" si="30"/>
        <v>0</v>
      </c>
      <c r="AF96" s="348">
        <f t="shared" si="30"/>
        <v>0</v>
      </c>
      <c r="AG96" s="348">
        <f t="shared" si="30"/>
        <v>0</v>
      </c>
      <c r="AH96" s="348">
        <f t="shared" si="30"/>
        <v>0</v>
      </c>
      <c r="AI96" s="348">
        <f t="shared" si="30"/>
        <v>0</v>
      </c>
      <c r="AJ96" s="348">
        <f t="shared" si="30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1" ref="H97:L98">P97</f>
        <v>0</v>
      </c>
      <c r="I97" s="100">
        <f t="shared" si="31"/>
        <v>0</v>
      </c>
      <c r="J97" s="100">
        <f t="shared" si="31"/>
        <v>0</v>
      </c>
      <c r="K97" s="100">
        <f t="shared" si="31"/>
        <v>0</v>
      </c>
      <c r="L97" s="100">
        <f t="shared" si="31"/>
        <v>0</v>
      </c>
      <c r="M97" s="348"/>
      <c r="N97" s="324"/>
      <c r="O97" s="324"/>
      <c r="P97" s="324"/>
      <c r="Q97" s="324"/>
      <c r="R97" s="324"/>
      <c r="S97" s="301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1"/>
        <v>0</v>
      </c>
      <c r="I98" s="100">
        <f t="shared" si="31"/>
        <v>0</v>
      </c>
      <c r="J98" s="100">
        <f t="shared" si="31"/>
        <v>0</v>
      </c>
      <c r="K98" s="100">
        <f t="shared" si="31"/>
        <v>0</v>
      </c>
      <c r="L98" s="100">
        <f t="shared" si="31"/>
        <v>0</v>
      </c>
      <c r="M98" s="348"/>
      <c r="N98" s="324"/>
      <c r="O98" s="324"/>
      <c r="P98" s="324"/>
      <c r="Q98" s="324"/>
      <c r="R98" s="324"/>
      <c r="S98" s="301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2" t="str">
        <f>M99</f>
        <v>х</v>
      </c>
      <c r="E99" s="197">
        <f>N99</f>
        <v>7527877</v>
      </c>
      <c r="F99" s="350"/>
      <c r="G99" s="350"/>
      <c r="H99" s="353" t="s">
        <v>134</v>
      </c>
      <c r="I99" s="353" t="s">
        <v>134</v>
      </c>
      <c r="J99" s="353" t="s">
        <v>134</v>
      </c>
      <c r="K99" s="353" t="s">
        <v>134</v>
      </c>
      <c r="L99" s="353" t="s">
        <v>134</v>
      </c>
      <c r="M99" s="354" t="s">
        <v>134</v>
      </c>
      <c r="N99" s="355">
        <f>222200+95000+4938977+2271700</f>
        <v>7527877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 thickBot="1">
      <c r="A100" s="356" t="s">
        <v>125</v>
      </c>
      <c r="B100" s="357">
        <v>9000</v>
      </c>
      <c r="C100" s="358">
        <v>650</v>
      </c>
      <c r="D100" s="303">
        <f>M100</f>
        <v>0</v>
      </c>
      <c r="E100" s="303">
        <f>N100</f>
        <v>0</v>
      </c>
      <c r="F100" s="303">
        <f aca="true" t="shared" si="32" ref="F100:L100">N100</f>
        <v>0</v>
      </c>
      <c r="G100" s="303">
        <f t="shared" si="32"/>
        <v>0</v>
      </c>
      <c r="H100" s="303">
        <f t="shared" si="32"/>
        <v>0</v>
      </c>
      <c r="I100" s="303">
        <f t="shared" si="32"/>
        <v>0</v>
      </c>
      <c r="J100" s="303">
        <f t="shared" si="32"/>
        <v>0</v>
      </c>
      <c r="K100" s="303">
        <f t="shared" si="32"/>
        <v>0</v>
      </c>
      <c r="L100" s="303">
        <f t="shared" si="32"/>
        <v>0</v>
      </c>
      <c r="M100" s="359">
        <v>0</v>
      </c>
      <c r="N100" s="355"/>
      <c r="O100" s="324"/>
      <c r="P100" s="324"/>
      <c r="Q100" s="324"/>
      <c r="R100" s="324"/>
      <c r="S100" s="301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39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5.2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27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62.25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33.75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67" r:id="rId1"/>
  <rowBreaks count="2" manualBreakCount="2">
    <brk id="43" max="11" man="1"/>
    <brk id="9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A1">
      <selection activeCell="A19" sqref="A19"/>
    </sheetView>
  </sheetViews>
  <sheetFormatPr defaultColWidth="9.00390625" defaultRowHeight="17.25" customHeight="1"/>
  <cols>
    <col min="1" max="1" width="81.00390625" style="40" customWidth="1"/>
    <col min="2" max="2" width="9.375" style="106" customWidth="1"/>
    <col min="3" max="3" width="10.375" style="216" customWidth="1"/>
    <col min="4" max="4" width="16.625" style="216" customWidth="1"/>
    <col min="5" max="5" width="16.25390625" style="216" customWidth="1"/>
    <col min="6" max="6" width="13.875" style="105" hidden="1" customWidth="1"/>
    <col min="7" max="7" width="0.5" style="105" hidden="1" customWidth="1"/>
    <col min="8" max="8" width="13.625" style="105" customWidth="1"/>
    <col min="9" max="9" width="14.375" style="105" customWidth="1"/>
    <col min="10" max="10" width="14.75390625" style="105" customWidth="1"/>
    <col min="11" max="11" width="13.125" style="216" customWidth="1"/>
    <col min="12" max="12" width="13.00390625" style="216" customWidth="1"/>
    <col min="13" max="13" width="19.125" style="217" customWidth="1"/>
    <col min="14" max="14" width="18.87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6.125" style="106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40.5" customHeight="1">
      <c r="A16" s="61" t="s">
        <v>20</v>
      </c>
      <c r="B16" s="61"/>
      <c r="C16" s="61"/>
      <c r="D16" s="366" t="s">
        <v>146</v>
      </c>
      <c r="E16" s="366"/>
      <c r="F16" s="367"/>
      <c r="G16" s="367"/>
      <c r="H16" s="368"/>
      <c r="I16" s="369"/>
      <c r="J16" s="369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5.25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1" t="s">
        <v>40</v>
      </c>
      <c r="M19" s="77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2.75" customHeight="1" thickBot="1">
      <c r="A20" s="83">
        <v>1</v>
      </c>
      <c r="B20" s="84">
        <v>2</v>
      </c>
      <c r="C20" s="85">
        <v>3</v>
      </c>
      <c r="D20" s="370">
        <v>4</v>
      </c>
      <c r="E20" s="84">
        <v>5</v>
      </c>
      <c r="F20" s="85">
        <v>5</v>
      </c>
      <c r="G20" s="370">
        <v>6</v>
      </c>
      <c r="H20" s="84">
        <v>6</v>
      </c>
      <c r="I20" s="370">
        <v>7</v>
      </c>
      <c r="J20" s="84">
        <v>8</v>
      </c>
      <c r="K20" s="268">
        <v>9</v>
      </c>
      <c r="L20" s="267">
        <v>10</v>
      </c>
      <c r="M20" s="268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59" ht="21" customHeight="1" thickBot="1">
      <c r="A21" s="88" t="s">
        <v>52</v>
      </c>
      <c r="B21" s="89"/>
      <c r="C21" s="90" t="s">
        <v>53</v>
      </c>
      <c r="D21" s="270">
        <f>M21</f>
        <v>844530</v>
      </c>
      <c r="E21" s="270">
        <f>N21</f>
        <v>844530</v>
      </c>
      <c r="F21" s="270">
        <f aca="true" t="shared" si="0" ref="F21:L36">O21</f>
        <v>0</v>
      </c>
      <c r="G21" s="270">
        <f t="shared" si="0"/>
        <v>-426245.4</v>
      </c>
      <c r="H21" s="270">
        <f t="shared" si="0"/>
        <v>0</v>
      </c>
      <c r="I21" s="270">
        <f t="shared" si="0"/>
        <v>844528.4</v>
      </c>
      <c r="J21" s="270">
        <f t="shared" si="0"/>
        <v>844528.4</v>
      </c>
      <c r="K21" s="371">
        <f t="shared" si="0"/>
        <v>844528.4</v>
      </c>
      <c r="L21" s="271">
        <f t="shared" si="0"/>
        <v>0</v>
      </c>
      <c r="M21" s="272">
        <f>M22+M62+M85+M100+M96</f>
        <v>844530</v>
      </c>
      <c r="N21" s="272">
        <f>N25+N28+N31+N32+N37+N99+N49+N60</f>
        <v>844530</v>
      </c>
      <c r="O21" s="272">
        <f aca="true" t="shared" si="1" ref="O21:U21">O22+O62+O85+O100+O96</f>
        <v>0</v>
      </c>
      <c r="P21" s="272">
        <f t="shared" si="1"/>
        <v>-426245.4</v>
      </c>
      <c r="Q21" s="272">
        <f t="shared" si="1"/>
        <v>0</v>
      </c>
      <c r="R21" s="272">
        <f t="shared" si="1"/>
        <v>844528.4</v>
      </c>
      <c r="S21" s="272">
        <f t="shared" si="1"/>
        <v>844528.4</v>
      </c>
      <c r="T21" s="272">
        <f t="shared" si="1"/>
        <v>844528.4</v>
      </c>
      <c r="U21" s="272">
        <f t="shared" si="1"/>
        <v>0</v>
      </c>
      <c r="V21" s="100"/>
      <c r="W21" s="100"/>
      <c r="X21" s="100"/>
      <c r="Y21" s="100"/>
      <c r="Z21" s="100"/>
      <c r="AA21" s="273"/>
      <c r="AB21" s="273"/>
      <c r="AC21" s="273"/>
      <c r="AD21" s="273"/>
      <c r="AE21" s="273"/>
      <c r="AF21" s="273"/>
      <c r="AG21" s="273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9.5" customHeight="1">
      <c r="A22" s="97" t="s">
        <v>54</v>
      </c>
      <c r="B22" s="98">
        <v>2000</v>
      </c>
      <c r="C22" s="99" t="s">
        <v>55</v>
      </c>
      <c r="D22" s="100">
        <f aca="true" t="shared" si="2" ref="D22:E37">M22</f>
        <v>844530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844528.4</v>
      </c>
      <c r="J22" s="270">
        <f t="shared" si="0"/>
        <v>844528.4</v>
      </c>
      <c r="K22" s="371">
        <f t="shared" si="0"/>
        <v>844528.4</v>
      </c>
      <c r="L22" s="271">
        <f t="shared" si="0"/>
        <v>0</v>
      </c>
      <c r="M22" s="276">
        <f>M23+M29+M50+M53+M57+M61</f>
        <v>844530</v>
      </c>
      <c r="N22" s="276"/>
      <c r="O22" s="276">
        <f aca="true" t="shared" si="4" ref="O22:U22">O23+O29+O50+O53+O57+O61</f>
        <v>0</v>
      </c>
      <c r="P22" s="276">
        <f t="shared" si="4"/>
        <v>-426245.4</v>
      </c>
      <c r="Q22" s="276">
        <f t="shared" si="4"/>
        <v>0</v>
      </c>
      <c r="R22" s="276">
        <f t="shared" si="4"/>
        <v>844528.4</v>
      </c>
      <c r="S22" s="276">
        <f t="shared" si="4"/>
        <v>844528.4</v>
      </c>
      <c r="T22" s="276">
        <f t="shared" si="4"/>
        <v>844528.4</v>
      </c>
      <c r="U22" s="276">
        <f t="shared" si="4"/>
        <v>0</v>
      </c>
      <c r="V22" s="100">
        <f>SUM(V23:V24)</f>
        <v>0</v>
      </c>
      <c r="W22" s="100">
        <f>SUM(W23:W24)</f>
        <v>0</v>
      </c>
      <c r="X22" s="100">
        <f>SUM(X23:X24)</f>
        <v>0</v>
      </c>
      <c r="Y22" s="100">
        <f>SUM(Y23:Y24)</f>
        <v>0</v>
      </c>
      <c r="Z22" s="100">
        <f>SUM(Z23:Z24)</f>
        <v>0</v>
      </c>
      <c r="AA22" s="273"/>
      <c r="AB22" s="273"/>
      <c r="AC22" s="273"/>
      <c r="AD22" s="273"/>
      <c r="AE22" s="273"/>
      <c r="AF22" s="273"/>
      <c r="AG22" s="273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1">
        <f t="shared" si="0"/>
        <v>0</v>
      </c>
      <c r="M23" s="276">
        <f aca="true" t="shared" si="5" ref="M23:V23">M25+M28</f>
        <v>0</v>
      </c>
      <c r="N23" s="276"/>
      <c r="O23" s="276">
        <f t="shared" si="5"/>
        <v>0</v>
      </c>
      <c r="P23" s="276">
        <f t="shared" si="5"/>
        <v>0</v>
      </c>
      <c r="Q23" s="276">
        <f t="shared" si="5"/>
        <v>0</v>
      </c>
      <c r="R23" s="276">
        <f t="shared" si="5"/>
        <v>0</v>
      </c>
      <c r="S23" s="276">
        <f t="shared" si="5"/>
        <v>0</v>
      </c>
      <c r="T23" s="276">
        <f t="shared" si="5"/>
        <v>0</v>
      </c>
      <c r="U23" s="276">
        <f t="shared" si="5"/>
        <v>0</v>
      </c>
      <c r="V23" s="276">
        <f t="shared" si="5"/>
        <v>0</v>
      </c>
      <c r="W23" s="277"/>
      <c r="X23" s="277"/>
      <c r="Y23" s="277"/>
      <c r="Z23" s="278"/>
      <c r="AA23" s="279"/>
      <c r="AB23" s="279"/>
      <c r="AC23" s="279"/>
      <c r="AD23" s="279"/>
      <c r="AE23" s="279"/>
      <c r="AF23" s="279"/>
      <c r="AG23" s="279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1">
        <f t="shared" si="0"/>
        <v>0</v>
      </c>
      <c r="M24" s="281">
        <f aca="true" t="shared" si="6" ref="M24:R24">M26+M27</f>
        <v>0</v>
      </c>
      <c r="N24" s="282">
        <f t="shared" si="6"/>
        <v>0</v>
      </c>
      <c r="O24" s="283">
        <f t="shared" si="6"/>
        <v>0</v>
      </c>
      <c r="P24" s="284">
        <f t="shared" si="6"/>
        <v>0</v>
      </c>
      <c r="Q24" s="283">
        <f t="shared" si="6"/>
        <v>0</v>
      </c>
      <c r="R24" s="283">
        <f t="shared" si="6"/>
        <v>0</v>
      </c>
      <c r="S24" s="277"/>
      <c r="T24" s="277"/>
      <c r="U24" s="277"/>
      <c r="V24" s="277"/>
      <c r="W24" s="277"/>
      <c r="X24" s="277"/>
      <c r="Y24" s="277"/>
      <c r="Z24" s="278"/>
      <c r="AA24" s="279"/>
      <c r="AB24" s="279"/>
      <c r="AC24" s="279"/>
      <c r="AD24" s="279"/>
      <c r="AE24" s="279"/>
      <c r="AF24" s="279"/>
      <c r="AG24" s="279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1">
        <f t="shared" si="0"/>
        <v>0</v>
      </c>
      <c r="M25" s="281">
        <f>M26+M27</f>
        <v>0</v>
      </c>
      <c r="N25" s="281"/>
      <c r="O25" s="281">
        <f aca="true" t="shared" si="7" ref="O25:U25">O26+O27</f>
        <v>0</v>
      </c>
      <c r="P25" s="281">
        <f t="shared" si="7"/>
        <v>0</v>
      </c>
      <c r="Q25" s="281">
        <f t="shared" si="7"/>
        <v>0</v>
      </c>
      <c r="R25" s="281">
        <f t="shared" si="7"/>
        <v>0</v>
      </c>
      <c r="S25" s="281">
        <f t="shared" si="7"/>
        <v>0</v>
      </c>
      <c r="T25" s="281">
        <f t="shared" si="7"/>
        <v>0</v>
      </c>
      <c r="U25" s="281">
        <f t="shared" si="7"/>
        <v>0</v>
      </c>
      <c r="V25" s="277"/>
      <c r="W25" s="277"/>
      <c r="X25" s="277"/>
      <c r="Y25" s="277"/>
      <c r="Z25" s="278"/>
      <c r="AA25" s="279"/>
      <c r="AB25" s="279"/>
      <c r="AC25" s="279"/>
      <c r="AD25" s="279"/>
      <c r="AE25" s="279"/>
      <c r="AF25" s="279"/>
      <c r="AG25" s="279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7.2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1">
        <f t="shared" si="0"/>
        <v>0</v>
      </c>
      <c r="M26" s="281"/>
      <c r="N26" s="282"/>
      <c r="O26" s="283"/>
      <c r="P26" s="285">
        <f>N26+O26-R26</f>
        <v>0</v>
      </c>
      <c r="Q26" s="283"/>
      <c r="R26" s="283"/>
      <c r="S26" s="277">
        <f>Q26+R26-U26</f>
        <v>0</v>
      </c>
      <c r="T26" s="277"/>
      <c r="U26" s="277"/>
      <c r="V26" s="277"/>
      <c r="W26" s="277"/>
      <c r="X26" s="277"/>
      <c r="Y26" s="100"/>
      <c r="Z26" s="278"/>
      <c r="AA26" s="273"/>
      <c r="AB26" s="273"/>
      <c r="AC26" s="273"/>
      <c r="AD26" s="273"/>
      <c r="AE26" s="273"/>
      <c r="AF26" s="273"/>
      <c r="AG26" s="273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7.2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1">
        <f t="shared" si="0"/>
        <v>0</v>
      </c>
      <c r="M27" s="281"/>
      <c r="N27" s="282"/>
      <c r="O27" s="283"/>
      <c r="P27" s="285">
        <f>N27+O27-R27</f>
        <v>0</v>
      </c>
      <c r="Q27" s="283"/>
      <c r="R27" s="283"/>
      <c r="S27" s="277">
        <f>Q27+R27-U27</f>
        <v>0</v>
      </c>
      <c r="T27" s="277"/>
      <c r="U27" s="277"/>
      <c r="V27" s="277">
        <f>SUM(V28:V34)</f>
        <v>0</v>
      </c>
      <c r="W27" s="277">
        <f>SUM(W28:W34)</f>
        <v>0</v>
      </c>
      <c r="X27" s="277">
        <f>SUM(X28:X34)</f>
        <v>0</v>
      </c>
      <c r="Y27" s="277">
        <f>SUM(Y28:Y34)</f>
        <v>0</v>
      </c>
      <c r="Z27" s="278">
        <f>SUM(Z28:Z34)</f>
        <v>0</v>
      </c>
      <c r="AA27" s="279"/>
      <c r="AB27" s="279"/>
      <c r="AC27" s="279"/>
      <c r="AD27" s="279"/>
      <c r="AE27" s="279"/>
      <c r="AF27" s="279"/>
      <c r="AG27" s="279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7.2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1">
        <f t="shared" si="0"/>
        <v>0</v>
      </c>
      <c r="M28" s="281"/>
      <c r="N28" s="282"/>
      <c r="O28" s="283"/>
      <c r="P28" s="286">
        <f>N28+O28-R28</f>
        <v>0</v>
      </c>
      <c r="Q28" s="283"/>
      <c r="R28" s="283"/>
      <c r="S28" s="277">
        <f>Q28+R28-U28</f>
        <v>0</v>
      </c>
      <c r="T28" s="277"/>
      <c r="U28" s="277"/>
      <c r="V28" s="277"/>
      <c r="W28" s="277"/>
      <c r="X28" s="277"/>
      <c r="Y28" s="100"/>
      <c r="Z28" s="278"/>
      <c r="AA28" s="273"/>
      <c r="AB28" s="273"/>
      <c r="AC28" s="273"/>
      <c r="AD28" s="273"/>
      <c r="AE28" s="273"/>
      <c r="AF28" s="273"/>
      <c r="AG28" s="273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.75" customHeight="1">
      <c r="A29" s="118" t="s">
        <v>68</v>
      </c>
      <c r="B29" s="119">
        <v>2200</v>
      </c>
      <c r="C29" s="99" t="s">
        <v>69</v>
      </c>
      <c r="D29" s="100">
        <f t="shared" si="2"/>
        <v>844530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844528.4</v>
      </c>
      <c r="J29" s="371">
        <f t="shared" si="0"/>
        <v>844528.4</v>
      </c>
      <c r="K29" s="371">
        <f t="shared" si="0"/>
        <v>844528.4</v>
      </c>
      <c r="L29" s="271">
        <f t="shared" si="0"/>
        <v>0</v>
      </c>
      <c r="M29" s="287">
        <f aca="true" t="shared" si="8" ref="M29:AA29">M30+M31+M32+M33+M35+M36+M37+M47</f>
        <v>844530</v>
      </c>
      <c r="N29" s="287"/>
      <c r="O29" s="287">
        <f t="shared" si="8"/>
        <v>0</v>
      </c>
      <c r="P29" s="287">
        <f t="shared" si="8"/>
        <v>-426245.4</v>
      </c>
      <c r="Q29" s="287">
        <f t="shared" si="8"/>
        <v>0</v>
      </c>
      <c r="R29" s="287">
        <f t="shared" si="8"/>
        <v>844528.4</v>
      </c>
      <c r="S29" s="287">
        <f t="shared" si="8"/>
        <v>844528.4</v>
      </c>
      <c r="T29" s="287">
        <f t="shared" si="8"/>
        <v>844528.4</v>
      </c>
      <c r="U29" s="287">
        <f t="shared" si="8"/>
        <v>0</v>
      </c>
      <c r="V29" s="287">
        <f t="shared" si="8"/>
        <v>0</v>
      </c>
      <c r="W29" s="287">
        <f t="shared" si="8"/>
        <v>0</v>
      </c>
      <c r="X29" s="287">
        <f t="shared" si="8"/>
        <v>0</v>
      </c>
      <c r="Y29" s="287">
        <f t="shared" si="8"/>
        <v>0</v>
      </c>
      <c r="Z29" s="287">
        <f t="shared" si="8"/>
        <v>0</v>
      </c>
      <c r="AA29" s="287">
        <f t="shared" si="8"/>
        <v>0</v>
      </c>
      <c r="AB29" s="273"/>
      <c r="AC29" s="273"/>
      <c r="AD29" s="273"/>
      <c r="AE29" s="273"/>
      <c r="AF29" s="273"/>
      <c r="AG29" s="273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6.5" customHeight="1">
      <c r="A30" s="118" t="s">
        <v>70</v>
      </c>
      <c r="B30" s="120">
        <v>2210</v>
      </c>
      <c r="C30" s="113" t="s">
        <v>71</v>
      </c>
      <c r="D30" s="100">
        <f t="shared" si="2"/>
        <v>14397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 t="shared" si="0"/>
        <v>0</v>
      </c>
      <c r="I30" s="270">
        <f t="shared" si="0"/>
        <v>14396.4</v>
      </c>
      <c r="J30" s="270">
        <f t="shared" si="0"/>
        <v>14396.4</v>
      </c>
      <c r="K30" s="270">
        <f t="shared" si="0"/>
        <v>14396.4</v>
      </c>
      <c r="L30" s="271">
        <f t="shared" si="0"/>
        <v>0</v>
      </c>
      <c r="M30" s="287">
        <v>14397</v>
      </c>
      <c r="N30" s="288"/>
      <c r="O30" s="289"/>
      <c r="P30" s="285">
        <f aca="true" t="shared" si="9" ref="P30:P36">N30+O30-R30</f>
        <v>-14396.4</v>
      </c>
      <c r="Q30" s="289"/>
      <c r="R30" s="289">
        <v>14396.4</v>
      </c>
      <c r="S30" s="277">
        <f>Q30+R30-U30</f>
        <v>14396.4</v>
      </c>
      <c r="T30" s="277">
        <v>14396.4</v>
      </c>
      <c r="U30" s="277"/>
      <c r="V30" s="277"/>
      <c r="W30" s="277"/>
      <c r="X30" s="277"/>
      <c r="Y30" s="100"/>
      <c r="Z30" s="278"/>
      <c r="AA30" s="273"/>
      <c r="AB30" s="273"/>
      <c r="AC30" s="273"/>
      <c r="AD30" s="273"/>
      <c r="AE30" s="273"/>
      <c r="AF30" s="273"/>
      <c r="AG30" s="273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7.25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1">
        <f t="shared" si="0"/>
        <v>0</v>
      </c>
      <c r="M31" s="287"/>
      <c r="N31" s="288"/>
      <c r="O31" s="289"/>
      <c r="P31" s="285">
        <f t="shared" si="9"/>
        <v>0</v>
      </c>
      <c r="Q31" s="289"/>
      <c r="R31" s="289"/>
      <c r="S31" s="277">
        <f aca="true" t="shared" si="10" ref="S31:S36">Q31+R31-U31</f>
        <v>0</v>
      </c>
      <c r="T31" s="277"/>
      <c r="U31" s="277"/>
      <c r="V31" s="277"/>
      <c r="W31" s="277"/>
      <c r="X31" s="277"/>
      <c r="Y31" s="100"/>
      <c r="Z31" s="278"/>
      <c r="AA31" s="273"/>
      <c r="AB31" s="273"/>
      <c r="AC31" s="273"/>
      <c r="AD31" s="273"/>
      <c r="AE31" s="273"/>
      <c r="AF31" s="273"/>
      <c r="AG31" s="273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7.25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1">
        <f t="shared" si="0"/>
        <v>0</v>
      </c>
      <c r="M32" s="287"/>
      <c r="N32" s="288"/>
      <c r="O32" s="289"/>
      <c r="P32" s="285">
        <f t="shared" si="9"/>
        <v>0</v>
      </c>
      <c r="Q32" s="289"/>
      <c r="R32" s="289"/>
      <c r="S32" s="277">
        <f t="shared" si="10"/>
        <v>0</v>
      </c>
      <c r="T32" s="277"/>
      <c r="U32" s="277"/>
      <c r="V32" s="277"/>
      <c r="W32" s="277"/>
      <c r="X32" s="277"/>
      <c r="Y32" s="100"/>
      <c r="Z32" s="278"/>
      <c r="AA32" s="273"/>
      <c r="AB32" s="273"/>
      <c r="AC32" s="273"/>
      <c r="AD32" s="273"/>
      <c r="AE32" s="273"/>
      <c r="AF32" s="273"/>
      <c r="AG32" s="273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2"/>
        <v>411850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411850</v>
      </c>
      <c r="J33" s="371">
        <f t="shared" si="0"/>
        <v>411850</v>
      </c>
      <c r="K33" s="371">
        <f t="shared" si="0"/>
        <v>411850</v>
      </c>
      <c r="L33" s="271">
        <f t="shared" si="0"/>
        <v>0</v>
      </c>
      <c r="M33" s="287">
        <v>411850</v>
      </c>
      <c r="N33" s="288"/>
      <c r="O33" s="289"/>
      <c r="P33" s="285">
        <f t="shared" si="9"/>
        <v>-411850</v>
      </c>
      <c r="Q33" s="289"/>
      <c r="R33" s="289">
        <v>411850</v>
      </c>
      <c r="S33" s="277">
        <f t="shared" si="10"/>
        <v>411850</v>
      </c>
      <c r="T33" s="291">
        <v>411850</v>
      </c>
      <c r="U33" s="291"/>
      <c r="V33" s="291"/>
      <c r="W33" s="291"/>
      <c r="X33" s="291"/>
      <c r="Y33" s="290"/>
      <c r="Z33" s="292"/>
      <c r="AA33" s="293"/>
      <c r="AB33" s="293"/>
      <c r="AC33" s="293"/>
      <c r="AD33" s="293"/>
      <c r="AE33" s="293"/>
      <c r="AF33" s="293"/>
      <c r="AG33" s="293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2"/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1">
        <f t="shared" si="0"/>
        <v>0</v>
      </c>
      <c r="M34" s="287"/>
      <c r="N34" s="288"/>
      <c r="O34" s="289"/>
      <c r="P34" s="285">
        <f t="shared" si="9"/>
        <v>0</v>
      </c>
      <c r="Q34" s="289"/>
      <c r="R34" s="289"/>
      <c r="S34" s="277">
        <f t="shared" si="10"/>
        <v>0</v>
      </c>
      <c r="T34" s="277"/>
      <c r="U34" s="277"/>
      <c r="V34" s="277"/>
      <c r="W34" s="277"/>
      <c r="X34" s="277"/>
      <c r="Y34" s="100"/>
      <c r="Z34" s="278"/>
      <c r="AA34" s="273"/>
      <c r="AB34" s="273"/>
      <c r="AC34" s="273"/>
      <c r="AD34" s="273"/>
      <c r="AE34" s="273"/>
      <c r="AF34" s="273"/>
      <c r="AG34" s="273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5" customHeight="1">
      <c r="A35" s="127" t="s">
        <v>77</v>
      </c>
      <c r="B35" s="128">
        <v>2250</v>
      </c>
      <c r="C35" s="129">
        <v>130</v>
      </c>
      <c r="D35" s="100">
        <f t="shared" si="2"/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1">
        <f t="shared" si="0"/>
        <v>0</v>
      </c>
      <c r="M35" s="287"/>
      <c r="N35" s="288"/>
      <c r="O35" s="289"/>
      <c r="P35" s="285">
        <f t="shared" si="9"/>
        <v>0</v>
      </c>
      <c r="Q35" s="289"/>
      <c r="R35" s="289"/>
      <c r="S35" s="277">
        <f t="shared" si="10"/>
        <v>0</v>
      </c>
      <c r="T35" s="277"/>
      <c r="U35" s="277"/>
      <c r="V35" s="277"/>
      <c r="W35" s="277"/>
      <c r="X35" s="277"/>
      <c r="Y35" s="100"/>
      <c r="Z35" s="278"/>
      <c r="AA35" s="273"/>
      <c r="AB35" s="273"/>
      <c r="AC35" s="273"/>
      <c r="AD35" s="273"/>
      <c r="AE35" s="273"/>
      <c r="AF35" s="273"/>
      <c r="AG35" s="273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5.75" customHeight="1">
      <c r="A36" s="131" t="s">
        <v>78</v>
      </c>
      <c r="B36" s="128">
        <v>2260</v>
      </c>
      <c r="C36" s="129">
        <v>140</v>
      </c>
      <c r="D36" s="100">
        <f t="shared" si="2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1">
        <f t="shared" si="0"/>
        <v>0</v>
      </c>
      <c r="M36" s="287"/>
      <c r="N36" s="288"/>
      <c r="O36" s="289"/>
      <c r="P36" s="285">
        <f t="shared" si="9"/>
        <v>0</v>
      </c>
      <c r="Q36" s="289"/>
      <c r="R36" s="289"/>
      <c r="S36" s="277">
        <f t="shared" si="10"/>
        <v>0</v>
      </c>
      <c r="T36" s="277"/>
      <c r="U36" s="277"/>
      <c r="V36" s="277"/>
      <c r="W36" s="277"/>
      <c r="X36" s="277"/>
      <c r="Y36" s="100"/>
      <c r="Z36" s="278"/>
      <c r="AA36" s="273"/>
      <c r="AB36" s="273"/>
      <c r="AC36" s="273"/>
      <c r="AD36" s="273"/>
      <c r="AE36" s="273"/>
      <c r="AF36" s="273"/>
      <c r="AG36" s="273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5" customHeight="1">
      <c r="A37" s="127" t="s">
        <v>79</v>
      </c>
      <c r="B37" s="132">
        <v>2270</v>
      </c>
      <c r="C37" s="133">
        <v>150</v>
      </c>
      <c r="D37" s="100">
        <f t="shared" si="2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1">
        <f t="shared" si="11"/>
        <v>0</v>
      </c>
      <c r="M37" s="287">
        <f aca="true" t="shared" si="12" ref="M37:U37">SUM(M38:M43)</f>
        <v>0</v>
      </c>
      <c r="N37" s="372">
        <f t="shared" si="12"/>
        <v>0</v>
      </c>
      <c r="O37" s="289">
        <f t="shared" si="12"/>
        <v>0</v>
      </c>
      <c r="P37" s="295">
        <f t="shared" si="12"/>
        <v>0</v>
      </c>
      <c r="Q37" s="289">
        <f t="shared" si="12"/>
        <v>0</v>
      </c>
      <c r="R37" s="289">
        <f t="shared" si="12"/>
        <v>0</v>
      </c>
      <c r="S37" s="289">
        <f t="shared" si="12"/>
        <v>0</v>
      </c>
      <c r="T37" s="289">
        <f t="shared" si="12"/>
        <v>0</v>
      </c>
      <c r="U37" s="289">
        <f t="shared" si="12"/>
        <v>0</v>
      </c>
      <c r="V37" s="277"/>
      <c r="W37" s="277"/>
      <c r="X37" s="277"/>
      <c r="Y37" s="100"/>
      <c r="Z37" s="278"/>
      <c r="AA37" s="273"/>
      <c r="AB37" s="273"/>
      <c r="AC37" s="273"/>
      <c r="AD37" s="273"/>
      <c r="AE37" s="273"/>
      <c r="AF37" s="273"/>
      <c r="AG37" s="273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5" customHeight="1">
      <c r="A38" s="121" t="s">
        <v>80</v>
      </c>
      <c r="B38" s="120">
        <v>2271</v>
      </c>
      <c r="C38" s="123">
        <v>160</v>
      </c>
      <c r="D38" s="100">
        <f aca="true" t="shared" si="13" ref="D38:E74">M38</f>
        <v>0</v>
      </c>
      <c r="E38" s="270">
        <f t="shared" si="13"/>
        <v>0</v>
      </c>
      <c r="F38" s="100">
        <f t="shared" si="3"/>
        <v>0</v>
      </c>
      <c r="G38" s="100">
        <f t="shared" si="3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1">
        <f t="shared" si="11"/>
        <v>0</v>
      </c>
      <c r="M38" s="287"/>
      <c r="N38" s="288"/>
      <c r="O38" s="289"/>
      <c r="P38" s="285">
        <f aca="true" t="shared" si="14" ref="P38:P43">N38+O38-R38</f>
        <v>0</v>
      </c>
      <c r="Q38" s="289"/>
      <c r="R38" s="289"/>
      <c r="S38" s="277">
        <f aca="true" t="shared" si="15" ref="S38:S43">Q38+R38-U38</f>
        <v>0</v>
      </c>
      <c r="T38" s="277"/>
      <c r="U38" s="277"/>
      <c r="V38" s="277"/>
      <c r="W38" s="277"/>
      <c r="X38" s="277"/>
      <c r="Y38" s="100"/>
      <c r="Z38" s="278"/>
      <c r="AA38" s="273"/>
      <c r="AB38" s="273"/>
      <c r="AC38" s="273"/>
      <c r="AD38" s="273"/>
      <c r="AE38" s="273"/>
      <c r="AF38" s="273"/>
      <c r="AG38" s="273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5" customHeight="1">
      <c r="A39" s="121" t="s">
        <v>81</v>
      </c>
      <c r="B39" s="120">
        <v>2272</v>
      </c>
      <c r="C39" s="123">
        <v>170</v>
      </c>
      <c r="D39" s="100">
        <f t="shared" si="13"/>
        <v>0</v>
      </c>
      <c r="E39" s="270">
        <f t="shared" si="13"/>
        <v>0</v>
      </c>
      <c r="F39" s="100">
        <f t="shared" si="3"/>
        <v>0</v>
      </c>
      <c r="G39" s="100">
        <f t="shared" si="3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1">
        <f t="shared" si="11"/>
        <v>0</v>
      </c>
      <c r="M39" s="287"/>
      <c r="N39" s="288"/>
      <c r="O39" s="289"/>
      <c r="P39" s="285">
        <f t="shared" si="14"/>
        <v>0</v>
      </c>
      <c r="Q39" s="289"/>
      <c r="R39" s="289"/>
      <c r="S39" s="277">
        <f t="shared" si="15"/>
        <v>0</v>
      </c>
      <c r="T39" s="277"/>
      <c r="U39" s="277"/>
      <c r="V39" s="277"/>
      <c r="W39" s="277"/>
      <c r="X39" s="277"/>
      <c r="Y39" s="100"/>
      <c r="Z39" s="278"/>
      <c r="AA39" s="273"/>
      <c r="AB39" s="273"/>
      <c r="AC39" s="273"/>
      <c r="AD39" s="273"/>
      <c r="AE39" s="273"/>
      <c r="AF39" s="273"/>
      <c r="AG39" s="273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5" customHeight="1">
      <c r="A40" s="121" t="s">
        <v>82</v>
      </c>
      <c r="B40" s="120">
        <v>2273</v>
      </c>
      <c r="C40" s="123">
        <v>180</v>
      </c>
      <c r="D40" s="100">
        <f t="shared" si="13"/>
        <v>0</v>
      </c>
      <c r="E40" s="270">
        <f t="shared" si="13"/>
        <v>0</v>
      </c>
      <c r="F40" s="100">
        <f t="shared" si="3"/>
        <v>0</v>
      </c>
      <c r="G40" s="100">
        <f t="shared" si="3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1">
        <f t="shared" si="11"/>
        <v>0</v>
      </c>
      <c r="M40" s="287"/>
      <c r="N40" s="288"/>
      <c r="O40" s="289"/>
      <c r="P40" s="285">
        <f t="shared" si="14"/>
        <v>0</v>
      </c>
      <c r="Q40" s="289"/>
      <c r="R40" s="289"/>
      <c r="S40" s="277">
        <f t="shared" si="15"/>
        <v>0</v>
      </c>
      <c r="T40" s="100"/>
      <c r="U40" s="100"/>
      <c r="V40" s="100">
        <f>V41+V42</f>
        <v>0</v>
      </c>
      <c r="W40" s="100">
        <f>W41+W42</f>
        <v>0</v>
      </c>
      <c r="X40" s="100">
        <f>X41+X42</f>
        <v>0</v>
      </c>
      <c r="Y40" s="100">
        <f>Y41+Y42</f>
        <v>0</v>
      </c>
      <c r="Z40" s="100">
        <f>Z41+Z42</f>
        <v>0</v>
      </c>
      <c r="AA40" s="273"/>
      <c r="AB40" s="273"/>
      <c r="AC40" s="273"/>
      <c r="AD40" s="273"/>
      <c r="AE40" s="273"/>
      <c r="AF40" s="273"/>
      <c r="AG40" s="273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5" customHeight="1">
      <c r="A41" s="121" t="s">
        <v>83</v>
      </c>
      <c r="B41" s="120">
        <v>2274</v>
      </c>
      <c r="C41" s="122">
        <v>190</v>
      </c>
      <c r="D41" s="100">
        <f t="shared" si="13"/>
        <v>0</v>
      </c>
      <c r="E41" s="270">
        <f t="shared" si="13"/>
        <v>0</v>
      </c>
      <c r="F41" s="100">
        <f t="shared" si="3"/>
        <v>0</v>
      </c>
      <c r="G41" s="100">
        <f t="shared" si="3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1">
        <f t="shared" si="11"/>
        <v>0</v>
      </c>
      <c r="M41" s="287"/>
      <c r="N41" s="288"/>
      <c r="O41" s="289"/>
      <c r="P41" s="285">
        <f t="shared" si="14"/>
        <v>0</v>
      </c>
      <c r="Q41" s="289"/>
      <c r="R41" s="289"/>
      <c r="S41" s="277">
        <f t="shared" si="15"/>
        <v>0</v>
      </c>
      <c r="T41" s="277"/>
      <c r="U41" s="277"/>
      <c r="V41" s="277"/>
      <c r="W41" s="277"/>
      <c r="X41" s="277"/>
      <c r="Y41" s="100"/>
      <c r="Z41" s="278"/>
      <c r="AA41" s="273"/>
      <c r="AB41" s="273"/>
      <c r="AC41" s="273"/>
      <c r="AD41" s="273"/>
      <c r="AE41" s="273"/>
      <c r="AF41" s="273"/>
      <c r="AG41" s="273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7.25" customHeight="1">
      <c r="A42" s="134" t="s">
        <v>84</v>
      </c>
      <c r="B42" s="120">
        <v>2275</v>
      </c>
      <c r="C42" s="135">
        <v>200</v>
      </c>
      <c r="D42" s="197">
        <f t="shared" si="13"/>
        <v>0</v>
      </c>
      <c r="E42" s="296">
        <f t="shared" si="13"/>
        <v>0</v>
      </c>
      <c r="F42" s="197">
        <f t="shared" si="3"/>
        <v>0</v>
      </c>
      <c r="G42" s="197">
        <f t="shared" si="3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7">
        <f t="shared" si="11"/>
        <v>0</v>
      </c>
      <c r="M42" s="336"/>
      <c r="N42" s="298"/>
      <c r="O42" s="299"/>
      <c r="P42" s="300">
        <f t="shared" si="14"/>
        <v>0</v>
      </c>
      <c r="Q42" s="299"/>
      <c r="R42" s="299"/>
      <c r="S42" s="301">
        <f t="shared" si="15"/>
        <v>0</v>
      </c>
      <c r="T42" s="301"/>
      <c r="U42" s="301"/>
      <c r="V42" s="301"/>
      <c r="W42" s="301"/>
      <c r="X42" s="301"/>
      <c r="Y42" s="197"/>
      <c r="Z42" s="302"/>
      <c r="AA42" s="273"/>
      <c r="AB42" s="273"/>
      <c r="AC42" s="273"/>
      <c r="AD42" s="273"/>
      <c r="AE42" s="273"/>
      <c r="AF42" s="273"/>
      <c r="AG42" s="273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376" customFormat="1" ht="17.25" customHeight="1">
      <c r="A43" s="134" t="s">
        <v>85</v>
      </c>
      <c r="B43" s="120">
        <v>2276</v>
      </c>
      <c r="C43" s="122">
        <v>210</v>
      </c>
      <c r="D43" s="100">
        <f t="shared" si="13"/>
        <v>0</v>
      </c>
      <c r="E43" s="270">
        <f t="shared" si="13"/>
        <v>0</v>
      </c>
      <c r="F43" s="277" t="e">
        <f t="shared" si="3"/>
        <v>#REF!</v>
      </c>
      <c r="G43" s="100" t="e">
        <f t="shared" si="3"/>
        <v>#REF!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1">
        <f t="shared" si="11"/>
        <v>0</v>
      </c>
      <c r="M43" s="287"/>
      <c r="N43" s="288"/>
      <c r="O43" s="289"/>
      <c r="P43" s="285">
        <f t="shared" si="14"/>
        <v>0</v>
      </c>
      <c r="Q43" s="289"/>
      <c r="R43" s="289"/>
      <c r="S43" s="277">
        <f t="shared" si="15"/>
        <v>0</v>
      </c>
      <c r="T43" s="277"/>
      <c r="U43" s="277"/>
      <c r="V43" s="277" t="e">
        <f>V48+V47</f>
        <v>#REF!</v>
      </c>
      <c r="W43" s="277" t="e">
        <f>W48+W47</f>
        <v>#REF!</v>
      </c>
      <c r="X43" s="277" t="e">
        <f>X48+X47</f>
        <v>#REF!</v>
      </c>
      <c r="Y43" s="277" t="e">
        <f>Y48+Y47</f>
        <v>#REF!</v>
      </c>
      <c r="Z43" s="278" t="e">
        <f>Z48+Z47</f>
        <v>#REF!</v>
      </c>
      <c r="AA43" s="373"/>
      <c r="AB43" s="373"/>
      <c r="AC43" s="373"/>
      <c r="AD43" s="373"/>
      <c r="AE43" s="373"/>
      <c r="AF43" s="373"/>
      <c r="AG43" s="373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</row>
    <row r="44" spans="1:59" s="150" customFormat="1" ht="17.2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318"/>
      <c r="N44" s="319"/>
      <c r="O44" s="318"/>
      <c r="P44" s="320"/>
      <c r="Q44" s="318"/>
      <c r="R44" s="318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318"/>
      <c r="N45" s="319"/>
      <c r="O45" s="318"/>
      <c r="P45" s="320"/>
      <c r="Q45" s="318"/>
      <c r="R45" s="318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221">
        <v>1</v>
      </c>
      <c r="N46" s="221">
        <v>2</v>
      </c>
      <c r="O46" s="221">
        <v>3</v>
      </c>
      <c r="P46" s="221">
        <v>4</v>
      </c>
      <c r="Q46" s="221">
        <v>5</v>
      </c>
      <c r="R46" s="221">
        <v>5</v>
      </c>
      <c r="S46" s="221">
        <v>6</v>
      </c>
      <c r="T46" s="221">
        <v>6</v>
      </c>
      <c r="U46" s="221">
        <v>7</v>
      </c>
      <c r="V46" s="221">
        <v>8</v>
      </c>
      <c r="W46" s="221">
        <v>9</v>
      </c>
      <c r="X46" s="221">
        <v>10</v>
      </c>
      <c r="Y46" s="100"/>
      <c r="Z46" s="277"/>
      <c r="AA46" s="100"/>
      <c r="AB46" s="100"/>
      <c r="AC46" s="100"/>
      <c r="AD46" s="100"/>
      <c r="AE46" s="100"/>
      <c r="AF46" s="100"/>
      <c r="AG46" s="100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35.25" customHeight="1">
      <c r="A47" s="154" t="s">
        <v>87</v>
      </c>
      <c r="B47" s="155">
        <v>2280</v>
      </c>
      <c r="C47" s="156">
        <v>220</v>
      </c>
      <c r="D47" s="91">
        <f t="shared" si="13"/>
        <v>418283</v>
      </c>
      <c r="E47" s="325">
        <f t="shared" si="13"/>
        <v>0</v>
      </c>
      <c r="F47" s="91">
        <f t="shared" si="3"/>
        <v>0</v>
      </c>
      <c r="G47" s="91">
        <f t="shared" si="3"/>
        <v>0</v>
      </c>
      <c r="H47" s="325">
        <f t="shared" si="11"/>
        <v>0</v>
      </c>
      <c r="I47" s="325">
        <f t="shared" si="11"/>
        <v>418282</v>
      </c>
      <c r="J47" s="325">
        <f t="shared" si="11"/>
        <v>418282</v>
      </c>
      <c r="K47" s="377">
        <f t="shared" si="11"/>
        <v>418282</v>
      </c>
      <c r="L47" s="326">
        <f t="shared" si="11"/>
        <v>0</v>
      </c>
      <c r="M47" s="327">
        <f>M49+M48</f>
        <v>418283</v>
      </c>
      <c r="N47" s="328"/>
      <c r="O47" s="329">
        <f>O49+O48</f>
        <v>0</v>
      </c>
      <c r="P47" s="330">
        <f>SUM(P48:P49)</f>
        <v>1</v>
      </c>
      <c r="Q47" s="329">
        <f>Q49+Q48</f>
        <v>0</v>
      </c>
      <c r="R47" s="329">
        <f>R49+R48</f>
        <v>418282</v>
      </c>
      <c r="S47" s="329">
        <f>S49+S48</f>
        <v>418282</v>
      </c>
      <c r="T47" s="329">
        <f>T49+T48</f>
        <v>418282</v>
      </c>
      <c r="U47" s="329">
        <f>U49+U48</f>
        <v>0</v>
      </c>
      <c r="V47" s="331"/>
      <c r="W47" s="331"/>
      <c r="X47" s="331"/>
      <c r="Y47" s="91"/>
      <c r="Z47" s="332"/>
      <c r="AA47" s="273"/>
      <c r="AB47" s="273"/>
      <c r="AC47" s="273"/>
      <c r="AD47" s="273"/>
      <c r="AE47" s="273"/>
      <c r="AF47" s="273"/>
      <c r="AG47" s="273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3"/>
        <v>0</v>
      </c>
      <c r="E48" s="270">
        <f t="shared" si="13"/>
        <v>0</v>
      </c>
      <c r="F48" s="277" t="e">
        <f t="shared" si="3"/>
        <v>#REF!</v>
      </c>
      <c r="G48" s="100" t="e">
        <f t="shared" si="3"/>
        <v>#REF!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287"/>
      <c r="N48" s="288"/>
      <c r="O48" s="289"/>
      <c r="P48" s="285">
        <f>N48+O48-R48</f>
        <v>0</v>
      </c>
      <c r="Q48" s="289"/>
      <c r="R48" s="289"/>
      <c r="S48" s="277">
        <f>Q48+R48-U48</f>
        <v>0</v>
      </c>
      <c r="T48" s="277"/>
      <c r="U48" s="277"/>
      <c r="V48" s="277" t="e">
        <f>V49+#REF!</f>
        <v>#REF!</v>
      </c>
      <c r="W48" s="277" t="e">
        <f>W49+#REF!</f>
        <v>#REF!</v>
      </c>
      <c r="X48" s="277" t="e">
        <f>X49+#REF!</f>
        <v>#REF!</v>
      </c>
      <c r="Y48" s="277" t="e">
        <f>Y49+#REF!</f>
        <v>#REF!</v>
      </c>
      <c r="Z48" s="278" t="e">
        <f>Z49+#REF!</f>
        <v>#REF!</v>
      </c>
      <c r="AA48" s="279"/>
      <c r="AB48" s="279"/>
      <c r="AC48" s="279"/>
      <c r="AD48" s="279"/>
      <c r="AE48" s="279"/>
      <c r="AF48" s="279"/>
      <c r="AG48" s="279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s="381" customFormat="1" ht="34.5" customHeight="1">
      <c r="A49" s="160" t="s">
        <v>89</v>
      </c>
      <c r="B49" s="120">
        <v>2282</v>
      </c>
      <c r="C49" s="122">
        <v>240</v>
      </c>
      <c r="D49" s="100">
        <f t="shared" si="13"/>
        <v>418283</v>
      </c>
      <c r="E49" s="270">
        <f t="shared" si="13"/>
        <v>418283</v>
      </c>
      <c r="F49" s="100">
        <f t="shared" si="3"/>
        <v>418283</v>
      </c>
      <c r="G49" s="100">
        <f t="shared" si="3"/>
        <v>0</v>
      </c>
      <c r="H49" s="270">
        <f t="shared" si="11"/>
        <v>0</v>
      </c>
      <c r="I49" s="270">
        <f t="shared" si="11"/>
        <v>418282</v>
      </c>
      <c r="J49" s="270">
        <f t="shared" si="11"/>
        <v>418282</v>
      </c>
      <c r="K49" s="371">
        <f t="shared" si="11"/>
        <v>418282</v>
      </c>
      <c r="L49" s="270">
        <f t="shared" si="11"/>
        <v>0</v>
      </c>
      <c r="M49" s="287">
        <v>418283</v>
      </c>
      <c r="N49" s="288">
        <v>418283</v>
      </c>
      <c r="O49" s="289"/>
      <c r="P49" s="285">
        <f>N49+O49-R49</f>
        <v>1</v>
      </c>
      <c r="Q49" s="289"/>
      <c r="R49" s="289">
        <v>418282</v>
      </c>
      <c r="S49" s="277">
        <f>Q49+R49-U49</f>
        <v>418282</v>
      </c>
      <c r="T49" s="277">
        <v>418282</v>
      </c>
      <c r="U49" s="277"/>
      <c r="V49" s="277"/>
      <c r="W49" s="277"/>
      <c r="X49" s="277"/>
      <c r="Y49" s="100"/>
      <c r="Z49" s="278"/>
      <c r="AA49" s="378"/>
      <c r="AB49" s="378"/>
      <c r="AC49" s="378"/>
      <c r="AD49" s="378"/>
      <c r="AE49" s="378"/>
      <c r="AF49" s="378"/>
      <c r="AG49" s="378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3"/>
        <v>0</v>
      </c>
      <c r="E50" s="270">
        <f t="shared" si="13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287">
        <f>M51+M52</f>
        <v>0</v>
      </c>
      <c r="N50" s="287">
        <f aca="true" t="shared" si="17" ref="N50:U50">N51+N52</f>
        <v>0</v>
      </c>
      <c r="O50" s="287">
        <f t="shared" si="17"/>
        <v>0</v>
      </c>
      <c r="P50" s="287">
        <f t="shared" si="17"/>
        <v>0</v>
      </c>
      <c r="Q50" s="287">
        <f t="shared" si="17"/>
        <v>0</v>
      </c>
      <c r="R50" s="287">
        <f t="shared" si="17"/>
        <v>0</v>
      </c>
      <c r="S50" s="287">
        <f t="shared" si="17"/>
        <v>0</v>
      </c>
      <c r="T50" s="287">
        <f t="shared" si="17"/>
        <v>0</v>
      </c>
      <c r="U50" s="287">
        <f t="shared" si="17"/>
        <v>0</v>
      </c>
      <c r="V50" s="277">
        <f>V51</f>
        <v>0</v>
      </c>
      <c r="W50" s="277">
        <f>W51</f>
        <v>0</v>
      </c>
      <c r="X50" s="277">
        <f>X51</f>
        <v>0</v>
      </c>
      <c r="Y50" s="277">
        <f>Y51</f>
        <v>0</v>
      </c>
      <c r="Z50" s="278">
        <f>Z51</f>
        <v>0</v>
      </c>
      <c r="AA50" s="279"/>
      <c r="AB50" s="279"/>
      <c r="AC50" s="279"/>
      <c r="AD50" s="279"/>
      <c r="AE50" s="279"/>
      <c r="AF50" s="279"/>
      <c r="AG50" s="279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3"/>
        <v>0</v>
      </c>
      <c r="E51" s="270">
        <f t="shared" si="13"/>
        <v>0</v>
      </c>
      <c r="F51" s="277">
        <f t="shared" si="16"/>
        <v>0</v>
      </c>
      <c r="G51" s="100">
        <f t="shared" si="16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327"/>
      <c r="N51" s="327"/>
      <c r="O51" s="327"/>
      <c r="P51" s="327"/>
      <c r="Q51" s="327"/>
      <c r="R51" s="327"/>
      <c r="S51" s="277">
        <f>Q51+R51-U51</f>
        <v>0</v>
      </c>
      <c r="T51" s="327"/>
      <c r="U51" s="327"/>
      <c r="V51" s="277">
        <f>V52+V53</f>
        <v>0</v>
      </c>
      <c r="W51" s="277">
        <f>W52+W53</f>
        <v>0</v>
      </c>
      <c r="X51" s="277">
        <f>X52+X53</f>
        <v>0</v>
      </c>
      <c r="Y51" s="277">
        <f>Y52+Y53</f>
        <v>0</v>
      </c>
      <c r="Z51" s="278">
        <f>Z52+Z53</f>
        <v>0</v>
      </c>
      <c r="AA51" s="279"/>
      <c r="AB51" s="279"/>
      <c r="AC51" s="279"/>
      <c r="AD51" s="279"/>
      <c r="AE51" s="279"/>
      <c r="AF51" s="279"/>
      <c r="AG51" s="27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17.25" customHeight="1">
      <c r="A52" s="169" t="s">
        <v>92</v>
      </c>
      <c r="B52" s="98">
        <v>2420</v>
      </c>
      <c r="C52" s="168">
        <v>270</v>
      </c>
      <c r="D52" s="100">
        <f t="shared" si="13"/>
        <v>0</v>
      </c>
      <c r="E52" s="270">
        <f t="shared" si="13"/>
        <v>0</v>
      </c>
      <c r="F52" s="277">
        <f t="shared" si="16"/>
        <v>0</v>
      </c>
      <c r="G52" s="100">
        <f t="shared" si="16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287"/>
      <c r="N52" s="285"/>
      <c r="O52" s="289"/>
      <c r="P52" s="285">
        <f>N52+O52-R52</f>
        <v>0</v>
      </c>
      <c r="Q52" s="289"/>
      <c r="R52" s="289"/>
      <c r="S52" s="277">
        <f>Q52+R52-U52</f>
        <v>0</v>
      </c>
      <c r="T52" s="277"/>
      <c r="U52" s="277"/>
      <c r="V52" s="277"/>
      <c r="W52" s="277"/>
      <c r="X52" s="277"/>
      <c r="Y52" s="277"/>
      <c r="Z52" s="278"/>
      <c r="AA52" s="279"/>
      <c r="AB52" s="279"/>
      <c r="AC52" s="279"/>
      <c r="AD52" s="279"/>
      <c r="AE52" s="279"/>
      <c r="AF52" s="279"/>
      <c r="AG52" s="27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3"/>
        <v>0</v>
      </c>
      <c r="E53" s="270">
        <f t="shared" si="13"/>
        <v>0</v>
      </c>
      <c r="F53" s="277">
        <f t="shared" si="16"/>
        <v>0</v>
      </c>
      <c r="G53" s="100">
        <f t="shared" si="16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287">
        <f>M54+M55+M56</f>
        <v>0</v>
      </c>
      <c r="N53" s="287">
        <f aca="true" t="shared" si="18" ref="N53:Y53">N54+N55+N56</f>
        <v>0</v>
      </c>
      <c r="O53" s="287">
        <f t="shared" si="18"/>
        <v>0</v>
      </c>
      <c r="P53" s="287">
        <f t="shared" si="18"/>
        <v>0</v>
      </c>
      <c r="Q53" s="287">
        <f t="shared" si="18"/>
        <v>0</v>
      </c>
      <c r="R53" s="287">
        <f t="shared" si="18"/>
        <v>0</v>
      </c>
      <c r="S53" s="287">
        <f t="shared" si="18"/>
        <v>0</v>
      </c>
      <c r="T53" s="287">
        <f t="shared" si="18"/>
        <v>0</v>
      </c>
      <c r="U53" s="287">
        <f t="shared" si="18"/>
        <v>0</v>
      </c>
      <c r="V53" s="287">
        <f t="shared" si="18"/>
        <v>0</v>
      </c>
      <c r="W53" s="287">
        <f t="shared" si="18"/>
        <v>0</v>
      </c>
      <c r="X53" s="287">
        <f t="shared" si="18"/>
        <v>0</v>
      </c>
      <c r="Y53" s="287">
        <f t="shared" si="18"/>
        <v>0</v>
      </c>
      <c r="Z53" s="277">
        <f>Z55+Z54</f>
        <v>0</v>
      </c>
      <c r="AA53" s="279"/>
      <c r="AB53" s="279"/>
      <c r="AC53" s="279"/>
      <c r="AD53" s="279"/>
      <c r="AE53" s="279"/>
      <c r="AF53" s="279"/>
      <c r="AG53" s="279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3"/>
        <v>0</v>
      </c>
      <c r="E54" s="270">
        <f t="shared" si="13"/>
        <v>0</v>
      </c>
      <c r="F54" s="277">
        <f t="shared" si="16"/>
        <v>0</v>
      </c>
      <c r="G54" s="100">
        <f t="shared" si="16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287"/>
      <c r="N54" s="289"/>
      <c r="O54" s="289"/>
      <c r="P54" s="295"/>
      <c r="Q54" s="289"/>
      <c r="R54" s="289"/>
      <c r="S54" s="277">
        <f>Q54+R54-U54</f>
        <v>0</v>
      </c>
      <c r="T54" s="289"/>
      <c r="U54" s="289"/>
      <c r="V54" s="277"/>
      <c r="W54" s="277"/>
      <c r="X54" s="277"/>
      <c r="Y54" s="277"/>
      <c r="Z54" s="278"/>
      <c r="AA54" s="279"/>
      <c r="AB54" s="279"/>
      <c r="AC54" s="279"/>
      <c r="AD54" s="279"/>
      <c r="AE54" s="279"/>
      <c r="AF54" s="279"/>
      <c r="AG54" s="279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44" ht="17.25" customHeight="1">
      <c r="A55" s="173" t="s">
        <v>95</v>
      </c>
      <c r="B55" s="120">
        <v>2620</v>
      </c>
      <c r="C55" s="122">
        <v>300</v>
      </c>
      <c r="D55" s="100">
        <f t="shared" si="13"/>
        <v>0</v>
      </c>
      <c r="E55" s="270">
        <f t="shared" si="13"/>
        <v>0</v>
      </c>
      <c r="F55" s="100">
        <f t="shared" si="16"/>
        <v>0</v>
      </c>
      <c r="G55" s="100">
        <f t="shared" si="16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287"/>
      <c r="N55" s="285"/>
      <c r="O55" s="289"/>
      <c r="P55" s="285">
        <f>N55+O55-R55</f>
        <v>0</v>
      </c>
      <c r="Q55" s="289"/>
      <c r="R55" s="289"/>
      <c r="S55" s="277">
        <f>Q55+R55-U55</f>
        <v>0</v>
      </c>
      <c r="T55" s="277"/>
      <c r="U55" s="277"/>
      <c r="V55" s="277"/>
      <c r="W55" s="277"/>
      <c r="X55" s="277"/>
      <c r="Y55" s="100"/>
      <c r="Z55" s="278"/>
      <c r="AA55" s="273"/>
      <c r="AB55" s="273"/>
      <c r="AC55" s="273"/>
      <c r="AD55" s="273"/>
      <c r="AE55" s="273"/>
      <c r="AF55" s="273"/>
      <c r="AG55" s="273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</row>
    <row r="56" spans="1:44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3"/>
        <v>0</v>
      </c>
      <c r="E56" s="270">
        <f t="shared" si="13"/>
        <v>0</v>
      </c>
      <c r="F56" s="100">
        <f t="shared" si="16"/>
        <v>0</v>
      </c>
      <c r="G56" s="100">
        <f t="shared" si="16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287"/>
      <c r="N56" s="285"/>
      <c r="O56" s="289"/>
      <c r="P56" s="285">
        <f>N56+O56-R56</f>
        <v>0</v>
      </c>
      <c r="Q56" s="289"/>
      <c r="R56" s="289"/>
      <c r="S56" s="277">
        <f>Q56+R56-U56</f>
        <v>0</v>
      </c>
      <c r="T56" s="197"/>
      <c r="U56" s="197"/>
      <c r="V56" s="197"/>
      <c r="W56" s="197"/>
      <c r="X56" s="197"/>
      <c r="Y56" s="197"/>
      <c r="Z56" s="333"/>
      <c r="AA56" s="279"/>
      <c r="AB56" s="279"/>
      <c r="AC56" s="279"/>
      <c r="AD56" s="279"/>
      <c r="AE56" s="279"/>
      <c r="AF56" s="279"/>
      <c r="AG56" s="279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3"/>
        <v>0</v>
      </c>
      <c r="E57" s="270">
        <f t="shared" si="13"/>
        <v>0</v>
      </c>
      <c r="F57" s="270">
        <f t="shared" si="16"/>
        <v>0</v>
      </c>
      <c r="G57" s="270">
        <f t="shared" si="16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287">
        <f>M58+M59+M60</f>
        <v>0</v>
      </c>
      <c r="N57" s="287">
        <f aca="true" t="shared" si="19" ref="N57:U57">N58+N59+N60</f>
        <v>0</v>
      </c>
      <c r="O57" s="287">
        <f t="shared" si="19"/>
        <v>0</v>
      </c>
      <c r="P57" s="287">
        <f t="shared" si="19"/>
        <v>0</v>
      </c>
      <c r="Q57" s="287">
        <f t="shared" si="19"/>
        <v>0</v>
      </c>
      <c r="R57" s="287">
        <f t="shared" si="19"/>
        <v>0</v>
      </c>
      <c r="S57" s="287">
        <f t="shared" si="19"/>
        <v>0</v>
      </c>
      <c r="T57" s="287">
        <f t="shared" si="19"/>
        <v>0</v>
      </c>
      <c r="U57" s="287">
        <f t="shared" si="19"/>
        <v>0</v>
      </c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44" ht="15" customHeight="1">
      <c r="A58" s="134" t="s">
        <v>98</v>
      </c>
      <c r="B58" s="120">
        <v>2710</v>
      </c>
      <c r="C58" s="122">
        <v>330</v>
      </c>
      <c r="D58" s="100">
        <f t="shared" si="13"/>
        <v>0</v>
      </c>
      <c r="E58" s="270">
        <f t="shared" si="13"/>
        <v>0</v>
      </c>
      <c r="F58" s="270">
        <f t="shared" si="16"/>
        <v>0</v>
      </c>
      <c r="G58" s="270">
        <f t="shared" si="16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287"/>
      <c r="N58" s="285"/>
      <c r="O58" s="289"/>
      <c r="P58" s="285">
        <f>N58+O58-R58</f>
        <v>0</v>
      </c>
      <c r="Q58" s="289"/>
      <c r="R58" s="289"/>
      <c r="S58" s="277">
        <f>Q58+R58-U58</f>
        <v>0</v>
      </c>
      <c r="T58" s="270"/>
      <c r="U58" s="270"/>
      <c r="V58" s="270"/>
      <c r="W58" s="270"/>
      <c r="X58" s="270"/>
      <c r="Y58" s="270"/>
      <c r="Z58" s="270"/>
      <c r="AA58" s="273"/>
      <c r="AB58" s="273"/>
      <c r="AC58" s="273"/>
      <c r="AD58" s="273"/>
      <c r="AE58" s="273"/>
      <c r="AF58" s="273"/>
      <c r="AG58" s="273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</row>
    <row r="59" spans="1:44" ht="13.5" customHeight="1">
      <c r="A59" s="134" t="s">
        <v>99</v>
      </c>
      <c r="B59" s="120">
        <v>2720</v>
      </c>
      <c r="C59" s="122">
        <v>340</v>
      </c>
      <c r="D59" s="100">
        <f t="shared" si="13"/>
        <v>0</v>
      </c>
      <c r="E59" s="270">
        <f t="shared" si="13"/>
        <v>0</v>
      </c>
      <c r="F59" s="270">
        <f t="shared" si="16"/>
        <v>0</v>
      </c>
      <c r="G59" s="270">
        <f t="shared" si="16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287"/>
      <c r="N59" s="287"/>
      <c r="O59" s="287">
        <f>O60+O72+O73+O74</f>
        <v>0</v>
      </c>
      <c r="P59" s="287">
        <f>P60+P72+P73+P74</f>
        <v>0</v>
      </c>
      <c r="Q59" s="287"/>
      <c r="R59" s="287"/>
      <c r="S59" s="277">
        <f>Q59+R59-U59</f>
        <v>0</v>
      </c>
      <c r="T59" s="287"/>
      <c r="U59" s="287"/>
      <c r="V59" s="270"/>
      <c r="W59" s="270"/>
      <c r="X59" s="270"/>
      <c r="Y59" s="270"/>
      <c r="Z59" s="270"/>
      <c r="AA59" s="273"/>
      <c r="AB59" s="273"/>
      <c r="AC59" s="273"/>
      <c r="AD59" s="273"/>
      <c r="AE59" s="273"/>
      <c r="AF59" s="273"/>
      <c r="AG59" s="273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</row>
    <row r="60" spans="1:44" ht="17.25" customHeight="1">
      <c r="A60" s="134" t="s">
        <v>100</v>
      </c>
      <c r="B60" s="120">
        <v>2730</v>
      </c>
      <c r="C60" s="122">
        <v>350</v>
      </c>
      <c r="D60" s="100">
        <f t="shared" si="13"/>
        <v>0</v>
      </c>
      <c r="E60" s="270">
        <f t="shared" si="13"/>
        <v>0</v>
      </c>
      <c r="F60" s="270">
        <f t="shared" si="16"/>
        <v>0</v>
      </c>
      <c r="G60" s="270">
        <f t="shared" si="16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287"/>
      <c r="N60" s="287"/>
      <c r="O60" s="287">
        <f>O61+O62+O65+O68</f>
        <v>0</v>
      </c>
      <c r="P60" s="287">
        <f>P61+P62+P65+P68</f>
        <v>0</v>
      </c>
      <c r="Q60" s="287"/>
      <c r="R60" s="287"/>
      <c r="S60" s="277">
        <f>Q60+R60-U60</f>
        <v>0</v>
      </c>
      <c r="T60" s="287"/>
      <c r="U60" s="287"/>
      <c r="V60" s="270"/>
      <c r="W60" s="270"/>
      <c r="X60" s="270"/>
      <c r="Y60" s="270"/>
      <c r="Z60" s="270"/>
      <c r="AA60" s="273"/>
      <c r="AB60" s="273"/>
      <c r="AC60" s="273"/>
      <c r="AD60" s="273"/>
      <c r="AE60" s="273"/>
      <c r="AF60" s="273"/>
      <c r="AG60" s="273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</row>
    <row r="61" spans="1:44" ht="16.5" customHeight="1">
      <c r="A61" s="173" t="s">
        <v>101</v>
      </c>
      <c r="B61" s="128">
        <v>2800</v>
      </c>
      <c r="C61" s="179">
        <v>360</v>
      </c>
      <c r="D61" s="100">
        <f t="shared" si="13"/>
        <v>0</v>
      </c>
      <c r="E61" s="270">
        <f t="shared" si="13"/>
        <v>0</v>
      </c>
      <c r="F61" s="270">
        <f t="shared" si="16"/>
        <v>0</v>
      </c>
      <c r="G61" s="270">
        <f t="shared" si="16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287"/>
      <c r="N61" s="285"/>
      <c r="O61" s="289"/>
      <c r="P61" s="285">
        <f>N61+O61-R61</f>
        <v>0</v>
      </c>
      <c r="Q61" s="289"/>
      <c r="R61" s="289"/>
      <c r="S61" s="270">
        <f>Q61+R61-U61</f>
        <v>0</v>
      </c>
      <c r="T61" s="270"/>
      <c r="U61" s="270"/>
      <c r="V61" s="270"/>
      <c r="W61" s="270"/>
      <c r="X61" s="270"/>
      <c r="Y61" s="270"/>
      <c r="Z61" s="270"/>
      <c r="AA61" s="273"/>
      <c r="AB61" s="273"/>
      <c r="AC61" s="273"/>
      <c r="AD61" s="273"/>
      <c r="AE61" s="273"/>
      <c r="AF61" s="273"/>
      <c r="AG61" s="273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</row>
    <row r="62" spans="1:44" ht="15" customHeight="1">
      <c r="A62" s="168" t="s">
        <v>102</v>
      </c>
      <c r="B62" s="119">
        <v>3000</v>
      </c>
      <c r="C62" s="119">
        <v>370</v>
      </c>
      <c r="D62" s="100">
        <f t="shared" si="13"/>
        <v>0</v>
      </c>
      <c r="E62" s="270">
        <f t="shared" si="13"/>
        <v>0</v>
      </c>
      <c r="F62" s="270">
        <f t="shared" si="16"/>
        <v>0</v>
      </c>
      <c r="G62" s="270">
        <f t="shared" si="16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287">
        <f>M63+M77</f>
        <v>0</v>
      </c>
      <c r="N62" s="287">
        <f aca="true" t="shared" si="20" ref="N62:U62">N63+N77</f>
        <v>0</v>
      </c>
      <c r="O62" s="287">
        <f t="shared" si="20"/>
        <v>0</v>
      </c>
      <c r="P62" s="287">
        <f t="shared" si="20"/>
        <v>0</v>
      </c>
      <c r="Q62" s="287">
        <f t="shared" si="20"/>
        <v>0</v>
      </c>
      <c r="R62" s="287">
        <f t="shared" si="20"/>
        <v>0</v>
      </c>
      <c r="S62" s="287">
        <f t="shared" si="20"/>
        <v>0</v>
      </c>
      <c r="T62" s="287">
        <f t="shared" si="20"/>
        <v>0</v>
      </c>
      <c r="U62" s="287">
        <f t="shared" si="20"/>
        <v>0</v>
      </c>
      <c r="V62" s="270"/>
      <c r="W62" s="270"/>
      <c r="X62" s="270"/>
      <c r="Y62" s="270"/>
      <c r="Z62" s="270"/>
      <c r="AA62" s="273"/>
      <c r="AB62" s="273"/>
      <c r="AC62" s="273"/>
      <c r="AD62" s="273"/>
      <c r="AE62" s="273"/>
      <c r="AF62" s="273"/>
      <c r="AG62" s="273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</row>
    <row r="63" spans="1:44" s="82" customFormat="1" ht="19.5" customHeight="1">
      <c r="A63" s="170" t="s">
        <v>103</v>
      </c>
      <c r="B63" s="119">
        <v>3100</v>
      </c>
      <c r="C63" s="119">
        <v>380</v>
      </c>
      <c r="D63" s="100">
        <f t="shared" si="13"/>
        <v>0</v>
      </c>
      <c r="E63" s="270">
        <f t="shared" si="13"/>
        <v>0</v>
      </c>
      <c r="F63" s="270">
        <f t="shared" si="16"/>
        <v>0</v>
      </c>
      <c r="G63" s="270">
        <f t="shared" si="16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336">
        <f>M64+M65+M68+M71+M75+M76</f>
        <v>0</v>
      </c>
      <c r="N63" s="336">
        <f aca="true" t="shared" si="21" ref="N63:U63">N64+N65+N68+N71+N75+N76</f>
        <v>0</v>
      </c>
      <c r="O63" s="336">
        <f t="shared" si="21"/>
        <v>0</v>
      </c>
      <c r="P63" s="336">
        <f t="shared" si="21"/>
        <v>0</v>
      </c>
      <c r="Q63" s="336">
        <f t="shared" si="21"/>
        <v>0</v>
      </c>
      <c r="R63" s="336">
        <f t="shared" si="21"/>
        <v>0</v>
      </c>
      <c r="S63" s="336">
        <f t="shared" si="21"/>
        <v>0</v>
      </c>
      <c r="T63" s="336">
        <f t="shared" si="21"/>
        <v>0</v>
      </c>
      <c r="U63" s="336">
        <f t="shared" si="21"/>
        <v>0</v>
      </c>
      <c r="V63" s="270"/>
      <c r="W63" s="270"/>
      <c r="X63" s="270"/>
      <c r="Y63" s="270"/>
      <c r="Z63" s="270"/>
      <c r="AA63" s="215"/>
      <c r="AB63" s="215"/>
      <c r="AC63" s="215"/>
      <c r="AD63" s="215"/>
      <c r="AE63" s="215"/>
      <c r="AF63" s="215"/>
      <c r="AG63" s="215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</row>
    <row r="64" spans="1:44" ht="17.25" customHeight="1">
      <c r="A64" s="174" t="s">
        <v>104</v>
      </c>
      <c r="B64" s="132">
        <v>3110</v>
      </c>
      <c r="C64" s="181">
        <v>390</v>
      </c>
      <c r="D64" s="100">
        <f t="shared" si="13"/>
        <v>0</v>
      </c>
      <c r="E64" s="270">
        <f t="shared" si="13"/>
        <v>0</v>
      </c>
      <c r="F64" s="270">
        <f t="shared" si="16"/>
        <v>0</v>
      </c>
      <c r="G64" s="270">
        <f t="shared" si="16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336"/>
      <c r="N64" s="285"/>
      <c r="O64" s="299"/>
      <c r="P64" s="285">
        <f>N64+O64-R64</f>
        <v>0</v>
      </c>
      <c r="Q64" s="299"/>
      <c r="R64" s="299"/>
      <c r="S64" s="270">
        <f>Q64+R64-U64</f>
        <v>0</v>
      </c>
      <c r="T64" s="270"/>
      <c r="U64" s="270"/>
      <c r="V64" s="270"/>
      <c r="W64" s="270"/>
      <c r="X64" s="270"/>
      <c r="Y64" s="270"/>
      <c r="Z64" s="270"/>
      <c r="AA64" s="273"/>
      <c r="AB64" s="273"/>
      <c r="AC64" s="273"/>
      <c r="AD64" s="273"/>
      <c r="AE64" s="273"/>
      <c r="AF64" s="273"/>
      <c r="AG64" s="273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</row>
    <row r="65" spans="1:44" ht="18" customHeight="1">
      <c r="A65" s="173" t="s">
        <v>105</v>
      </c>
      <c r="B65" s="132">
        <v>3120</v>
      </c>
      <c r="C65" s="181">
        <v>400</v>
      </c>
      <c r="D65" s="100">
        <f t="shared" si="13"/>
        <v>0</v>
      </c>
      <c r="E65" s="270">
        <f t="shared" si="13"/>
        <v>0</v>
      </c>
      <c r="F65" s="270">
        <f t="shared" si="16"/>
        <v>0</v>
      </c>
      <c r="G65" s="270">
        <f t="shared" si="16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287">
        <f aca="true" t="shared" si="22" ref="M65:U65">SUM(M66:M67)</f>
        <v>0</v>
      </c>
      <c r="N65" s="287">
        <f t="shared" si="22"/>
        <v>0</v>
      </c>
      <c r="O65" s="287">
        <f t="shared" si="22"/>
        <v>0</v>
      </c>
      <c r="P65" s="287">
        <f t="shared" si="22"/>
        <v>0</v>
      </c>
      <c r="Q65" s="287">
        <f t="shared" si="22"/>
        <v>0</v>
      </c>
      <c r="R65" s="287">
        <f t="shared" si="22"/>
        <v>0</v>
      </c>
      <c r="S65" s="287">
        <f t="shared" si="22"/>
        <v>0</v>
      </c>
      <c r="T65" s="287">
        <f t="shared" si="22"/>
        <v>0</v>
      </c>
      <c r="U65" s="287">
        <f t="shared" si="22"/>
        <v>0</v>
      </c>
      <c r="V65" s="270"/>
      <c r="W65" s="270"/>
      <c r="X65" s="270"/>
      <c r="Y65" s="270"/>
      <c r="Z65" s="270"/>
      <c r="AA65" s="273"/>
      <c r="AB65" s="273"/>
      <c r="AC65" s="273"/>
      <c r="AD65" s="273"/>
      <c r="AE65" s="273"/>
      <c r="AF65" s="273"/>
      <c r="AG65" s="273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</row>
    <row r="66" spans="1:44" ht="18" customHeight="1">
      <c r="A66" s="134" t="s">
        <v>106</v>
      </c>
      <c r="B66" s="182">
        <v>3121</v>
      </c>
      <c r="C66" s="183">
        <v>410</v>
      </c>
      <c r="D66" s="100">
        <f t="shared" si="13"/>
        <v>0</v>
      </c>
      <c r="E66" s="270">
        <f t="shared" si="13"/>
        <v>0</v>
      </c>
      <c r="F66" s="270">
        <f aca="true" t="shared" si="23" ref="F66:G81">N66+V66</f>
        <v>0</v>
      </c>
      <c r="G66" s="270">
        <f t="shared" si="23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336"/>
      <c r="N66" s="285"/>
      <c r="O66" s="299"/>
      <c r="P66" s="285">
        <f>N66+O66-R66</f>
        <v>0</v>
      </c>
      <c r="Q66" s="299"/>
      <c r="R66" s="299"/>
      <c r="S66" s="270">
        <f>Q66+R66-U66</f>
        <v>0</v>
      </c>
      <c r="T66" s="270"/>
      <c r="U66" s="270"/>
      <c r="V66" s="270"/>
      <c r="W66" s="270"/>
      <c r="X66" s="270"/>
      <c r="Y66" s="270"/>
      <c r="Z66" s="270"/>
      <c r="AA66" s="273"/>
      <c r="AB66" s="273"/>
      <c r="AC66" s="273"/>
      <c r="AD66" s="273"/>
      <c r="AE66" s="273"/>
      <c r="AF66" s="273"/>
      <c r="AG66" s="273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</row>
    <row r="67" spans="1:44" ht="16.5" customHeight="1">
      <c r="A67" s="134" t="s">
        <v>107</v>
      </c>
      <c r="B67" s="182">
        <v>3122</v>
      </c>
      <c r="C67" s="183">
        <v>420</v>
      </c>
      <c r="D67" s="100">
        <f t="shared" si="13"/>
        <v>0</v>
      </c>
      <c r="E67" s="270">
        <f t="shared" si="13"/>
        <v>0</v>
      </c>
      <c r="F67" s="270">
        <f t="shared" si="23"/>
        <v>0</v>
      </c>
      <c r="G67" s="270">
        <f t="shared" si="23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336"/>
      <c r="N67" s="285"/>
      <c r="O67" s="299"/>
      <c r="P67" s="285">
        <f>N67+O67-R67</f>
        <v>0</v>
      </c>
      <c r="Q67" s="299"/>
      <c r="R67" s="299"/>
      <c r="S67" s="270">
        <f>Q67+R67-U67</f>
        <v>0</v>
      </c>
      <c r="T67" s="270"/>
      <c r="U67" s="270"/>
      <c r="V67" s="270"/>
      <c r="W67" s="270"/>
      <c r="X67" s="270"/>
      <c r="Y67" s="270"/>
      <c r="Z67" s="270"/>
      <c r="AA67" s="273"/>
      <c r="AB67" s="273"/>
      <c r="AC67" s="273"/>
      <c r="AD67" s="273"/>
      <c r="AE67" s="273"/>
      <c r="AF67" s="273"/>
      <c r="AG67" s="273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</row>
    <row r="68" spans="1:44" ht="19.5" customHeight="1">
      <c r="A68" s="184" t="s">
        <v>108</v>
      </c>
      <c r="B68" s="185" t="s">
        <v>109</v>
      </c>
      <c r="C68" s="186">
        <v>430</v>
      </c>
      <c r="D68" s="100">
        <f t="shared" si="13"/>
        <v>0</v>
      </c>
      <c r="E68" s="270">
        <f t="shared" si="13"/>
        <v>0</v>
      </c>
      <c r="F68" s="270">
        <f t="shared" si="23"/>
        <v>0</v>
      </c>
      <c r="G68" s="270">
        <f t="shared" si="23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287">
        <f>SUM(M69:M70)</f>
        <v>0</v>
      </c>
      <c r="N68" s="287">
        <f aca="true" t="shared" si="24" ref="N68:U68">SUM(N69:N70)</f>
        <v>0</v>
      </c>
      <c r="O68" s="287">
        <f t="shared" si="24"/>
        <v>0</v>
      </c>
      <c r="P68" s="287">
        <f t="shared" si="24"/>
        <v>0</v>
      </c>
      <c r="Q68" s="287">
        <f t="shared" si="24"/>
        <v>0</v>
      </c>
      <c r="R68" s="287">
        <f t="shared" si="24"/>
        <v>0</v>
      </c>
      <c r="S68" s="287">
        <f t="shared" si="24"/>
        <v>0</v>
      </c>
      <c r="T68" s="287">
        <f t="shared" si="24"/>
        <v>0</v>
      </c>
      <c r="U68" s="287">
        <f t="shared" si="24"/>
        <v>0</v>
      </c>
      <c r="V68" s="270"/>
      <c r="W68" s="270"/>
      <c r="X68" s="270"/>
      <c r="Y68" s="270"/>
      <c r="Z68" s="270"/>
      <c r="AA68" s="273"/>
      <c r="AB68" s="273"/>
      <c r="AC68" s="273"/>
      <c r="AD68" s="273"/>
      <c r="AE68" s="273"/>
      <c r="AF68" s="273"/>
      <c r="AG68" s="273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</row>
    <row r="69" spans="1:44" ht="18" customHeight="1">
      <c r="A69" s="134" t="s">
        <v>110</v>
      </c>
      <c r="B69" s="187">
        <v>3131</v>
      </c>
      <c r="C69" s="187">
        <v>440</v>
      </c>
      <c r="D69" s="100">
        <f t="shared" si="13"/>
        <v>0</v>
      </c>
      <c r="E69" s="270">
        <f t="shared" si="13"/>
        <v>0</v>
      </c>
      <c r="F69" s="270">
        <f t="shared" si="23"/>
        <v>0</v>
      </c>
      <c r="G69" s="270">
        <f t="shared" si="23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336"/>
      <c r="N69" s="285"/>
      <c r="O69" s="299"/>
      <c r="P69" s="285">
        <f>N69+O69-R69</f>
        <v>0</v>
      </c>
      <c r="Q69" s="299"/>
      <c r="R69" s="299"/>
      <c r="S69" s="270">
        <f>Q69+R69-U69</f>
        <v>0</v>
      </c>
      <c r="T69" s="270"/>
      <c r="U69" s="270"/>
      <c r="V69" s="270"/>
      <c r="W69" s="270"/>
      <c r="X69" s="270"/>
      <c r="Y69" s="270"/>
      <c r="Z69" s="270"/>
      <c r="AA69" s="273"/>
      <c r="AB69" s="273"/>
      <c r="AC69" s="273"/>
      <c r="AD69" s="273"/>
      <c r="AE69" s="273"/>
      <c r="AF69" s="273"/>
      <c r="AG69" s="273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</row>
    <row r="70" spans="1:44" ht="18" customHeight="1">
      <c r="A70" s="134" t="s">
        <v>111</v>
      </c>
      <c r="B70" s="188">
        <v>3132</v>
      </c>
      <c r="C70" s="188">
        <v>450</v>
      </c>
      <c r="D70" s="100">
        <f t="shared" si="13"/>
        <v>0</v>
      </c>
      <c r="E70" s="270">
        <f t="shared" si="13"/>
        <v>0</v>
      </c>
      <c r="F70" s="270">
        <f t="shared" si="23"/>
        <v>0</v>
      </c>
      <c r="G70" s="270">
        <f t="shared" si="23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336"/>
      <c r="N70" s="285"/>
      <c r="O70" s="299"/>
      <c r="P70" s="285">
        <f>N70+O70-R70</f>
        <v>0</v>
      </c>
      <c r="Q70" s="299"/>
      <c r="R70" s="299"/>
      <c r="S70" s="270">
        <f>Q70+R70-U70</f>
        <v>0</v>
      </c>
      <c r="T70" s="270"/>
      <c r="U70" s="270"/>
      <c r="V70" s="270"/>
      <c r="W70" s="270"/>
      <c r="X70" s="270"/>
      <c r="Y70" s="270"/>
      <c r="Z70" s="270"/>
      <c r="AA70" s="273"/>
      <c r="AB70" s="273"/>
      <c r="AC70" s="273"/>
      <c r="AD70" s="273"/>
      <c r="AE70" s="273"/>
      <c r="AF70" s="273"/>
      <c r="AG70" s="273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</row>
    <row r="71" spans="1:44" ht="18" customHeight="1">
      <c r="A71" s="173" t="s">
        <v>112</v>
      </c>
      <c r="B71" s="182">
        <v>3140</v>
      </c>
      <c r="C71" s="182">
        <v>460</v>
      </c>
      <c r="D71" s="100">
        <f t="shared" si="13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336">
        <f>M72+M73+M74</f>
        <v>0</v>
      </c>
      <c r="N71" s="336">
        <f aca="true" t="shared" si="25" ref="N71:U71">N72+N73+N74</f>
        <v>0</v>
      </c>
      <c r="O71" s="336">
        <f t="shared" si="25"/>
        <v>0</v>
      </c>
      <c r="P71" s="336">
        <f t="shared" si="25"/>
        <v>0</v>
      </c>
      <c r="Q71" s="336">
        <f t="shared" si="25"/>
        <v>0</v>
      </c>
      <c r="R71" s="336">
        <f t="shared" si="25"/>
        <v>0</v>
      </c>
      <c r="S71" s="336">
        <f t="shared" si="25"/>
        <v>0</v>
      </c>
      <c r="T71" s="336">
        <f t="shared" si="25"/>
        <v>0</v>
      </c>
      <c r="U71" s="336">
        <f t="shared" si="25"/>
        <v>0</v>
      </c>
      <c r="V71" s="270"/>
      <c r="W71" s="270"/>
      <c r="X71" s="270"/>
      <c r="Y71" s="270"/>
      <c r="Z71" s="270"/>
      <c r="AA71" s="273"/>
      <c r="AB71" s="273"/>
      <c r="AC71" s="273"/>
      <c r="AD71" s="273"/>
      <c r="AE71" s="273"/>
      <c r="AF71" s="273"/>
      <c r="AG71" s="273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</row>
    <row r="72" spans="1:44" ht="18" customHeight="1">
      <c r="A72" s="134" t="s">
        <v>113</v>
      </c>
      <c r="B72" s="182">
        <v>3141</v>
      </c>
      <c r="C72" s="182">
        <v>470</v>
      </c>
      <c r="D72" s="100">
        <f t="shared" si="13"/>
        <v>0</v>
      </c>
      <c r="E72" s="270">
        <f t="shared" si="13"/>
        <v>0</v>
      </c>
      <c r="F72" s="270">
        <f t="shared" si="23"/>
        <v>0</v>
      </c>
      <c r="G72" s="270">
        <f t="shared" si="23"/>
        <v>0</v>
      </c>
      <c r="H72" s="270">
        <f aca="true" t="shared" si="26" ref="H72:L79">Q72</f>
        <v>0</v>
      </c>
      <c r="I72" s="270">
        <f t="shared" si="26"/>
        <v>0</v>
      </c>
      <c r="J72" s="270">
        <f t="shared" si="26"/>
        <v>0</v>
      </c>
      <c r="K72" s="270">
        <f t="shared" si="26"/>
        <v>0</v>
      </c>
      <c r="L72" s="270">
        <f t="shared" si="26"/>
        <v>0</v>
      </c>
      <c r="M72" s="336"/>
      <c r="N72" s="285"/>
      <c r="O72" s="299"/>
      <c r="P72" s="285">
        <f>N72+O72-R72</f>
        <v>0</v>
      </c>
      <c r="Q72" s="299"/>
      <c r="R72" s="299"/>
      <c r="S72" s="270">
        <f>Q72+R72-U72</f>
        <v>0</v>
      </c>
      <c r="T72" s="270"/>
      <c r="U72" s="270"/>
      <c r="V72" s="270"/>
      <c r="W72" s="270"/>
      <c r="X72" s="270"/>
      <c r="Y72" s="270"/>
      <c r="Z72" s="270"/>
      <c r="AA72" s="273"/>
      <c r="AB72" s="273"/>
      <c r="AC72" s="273"/>
      <c r="AD72" s="273"/>
      <c r="AE72" s="273"/>
      <c r="AF72" s="273"/>
      <c r="AG72" s="273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</row>
    <row r="73" spans="1:44" ht="18" customHeight="1">
      <c r="A73" s="134" t="s">
        <v>114</v>
      </c>
      <c r="B73" s="182">
        <v>3142</v>
      </c>
      <c r="C73" s="182">
        <v>480</v>
      </c>
      <c r="D73" s="100">
        <f t="shared" si="13"/>
        <v>0</v>
      </c>
      <c r="E73" s="270">
        <f t="shared" si="13"/>
        <v>0</v>
      </c>
      <c r="F73" s="270">
        <f t="shared" si="23"/>
        <v>0</v>
      </c>
      <c r="G73" s="270">
        <f t="shared" si="23"/>
        <v>0</v>
      </c>
      <c r="H73" s="270">
        <f t="shared" si="26"/>
        <v>0</v>
      </c>
      <c r="I73" s="270">
        <f t="shared" si="26"/>
        <v>0</v>
      </c>
      <c r="J73" s="270">
        <f t="shared" si="26"/>
        <v>0</v>
      </c>
      <c r="K73" s="270">
        <f t="shared" si="26"/>
        <v>0</v>
      </c>
      <c r="L73" s="270">
        <f t="shared" si="26"/>
        <v>0</v>
      </c>
      <c r="M73" s="336"/>
      <c r="N73" s="285"/>
      <c r="O73" s="299"/>
      <c r="P73" s="285">
        <f>N73+O73-R73</f>
        <v>0</v>
      </c>
      <c r="Q73" s="299"/>
      <c r="R73" s="299"/>
      <c r="S73" s="270">
        <f>Q73+R73-U73</f>
        <v>0</v>
      </c>
      <c r="T73" s="270"/>
      <c r="U73" s="270"/>
      <c r="V73" s="270"/>
      <c r="W73" s="270"/>
      <c r="X73" s="270"/>
      <c r="Y73" s="270"/>
      <c r="Z73" s="270"/>
      <c r="AA73" s="273"/>
      <c r="AB73" s="273"/>
      <c r="AC73" s="273"/>
      <c r="AD73" s="273"/>
      <c r="AE73" s="273"/>
      <c r="AF73" s="273"/>
      <c r="AG73" s="273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</row>
    <row r="74" spans="1:44" ht="18" customHeight="1">
      <c r="A74" s="160" t="s">
        <v>115</v>
      </c>
      <c r="B74" s="182">
        <v>3143</v>
      </c>
      <c r="C74" s="182">
        <v>490</v>
      </c>
      <c r="D74" s="100">
        <f t="shared" si="13"/>
        <v>0</v>
      </c>
      <c r="E74" s="270">
        <f t="shared" si="13"/>
        <v>0</v>
      </c>
      <c r="F74" s="270">
        <f t="shared" si="23"/>
        <v>0</v>
      </c>
      <c r="G74" s="270">
        <f t="shared" si="23"/>
        <v>0</v>
      </c>
      <c r="H74" s="270">
        <f t="shared" si="26"/>
        <v>0</v>
      </c>
      <c r="I74" s="270">
        <f t="shared" si="26"/>
        <v>0</v>
      </c>
      <c r="J74" s="270">
        <f t="shared" si="26"/>
        <v>0</v>
      </c>
      <c r="K74" s="270">
        <f t="shared" si="26"/>
        <v>0</v>
      </c>
      <c r="L74" s="270">
        <f t="shared" si="26"/>
        <v>0</v>
      </c>
      <c r="M74" s="287"/>
      <c r="N74" s="287"/>
      <c r="O74" s="287">
        <f>SUM(O75:O79)</f>
        <v>0</v>
      </c>
      <c r="P74" s="287">
        <f>SUM(P75:P79)</f>
        <v>0</v>
      </c>
      <c r="Q74" s="287"/>
      <c r="R74" s="287"/>
      <c r="S74" s="287">
        <f>SUM(S75:S79)</f>
        <v>0</v>
      </c>
      <c r="T74" s="287"/>
      <c r="U74" s="287"/>
      <c r="V74" s="270"/>
      <c r="W74" s="270"/>
      <c r="X74" s="270"/>
      <c r="Y74" s="270"/>
      <c r="Z74" s="270"/>
      <c r="AA74" s="273"/>
      <c r="AB74" s="273"/>
      <c r="AC74" s="273"/>
      <c r="AD74" s="273"/>
      <c r="AE74" s="273"/>
      <c r="AF74" s="273"/>
      <c r="AG74" s="273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</row>
    <row r="75" spans="1:44" ht="18" customHeight="1">
      <c r="A75" s="170" t="s">
        <v>116</v>
      </c>
      <c r="B75" s="190">
        <v>3150</v>
      </c>
      <c r="C75" s="190">
        <v>500</v>
      </c>
      <c r="D75" s="100">
        <f aca="true" t="shared" si="27" ref="D75:G92">M75</f>
        <v>0</v>
      </c>
      <c r="E75" s="270">
        <f t="shared" si="27"/>
        <v>0</v>
      </c>
      <c r="F75" s="270">
        <f t="shared" si="23"/>
        <v>0</v>
      </c>
      <c r="G75" s="270">
        <f t="shared" si="23"/>
        <v>0</v>
      </c>
      <c r="H75" s="270">
        <f t="shared" si="26"/>
        <v>0</v>
      </c>
      <c r="I75" s="270">
        <f t="shared" si="26"/>
        <v>0</v>
      </c>
      <c r="J75" s="270">
        <f t="shared" si="26"/>
        <v>0</v>
      </c>
      <c r="K75" s="270">
        <f t="shared" si="26"/>
        <v>0</v>
      </c>
      <c r="L75" s="270">
        <f t="shared" si="26"/>
        <v>0</v>
      </c>
      <c r="M75" s="336"/>
      <c r="N75" s="285"/>
      <c r="O75" s="299"/>
      <c r="P75" s="285">
        <f>N75+O75-R75</f>
        <v>0</v>
      </c>
      <c r="Q75" s="299"/>
      <c r="R75" s="299"/>
      <c r="S75" s="270">
        <f>Q75+R75-U75</f>
        <v>0</v>
      </c>
      <c r="T75" s="270"/>
      <c r="U75" s="270"/>
      <c r="V75" s="270"/>
      <c r="W75" s="270"/>
      <c r="X75" s="270"/>
      <c r="Y75" s="270"/>
      <c r="Z75" s="270"/>
      <c r="AA75" s="273"/>
      <c r="AB75" s="273"/>
      <c r="AC75" s="273"/>
      <c r="AD75" s="273"/>
      <c r="AE75" s="273"/>
      <c r="AF75" s="273"/>
      <c r="AG75" s="273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</row>
    <row r="76" spans="1:44" ht="18.75" customHeight="1">
      <c r="A76" s="170" t="s">
        <v>117</v>
      </c>
      <c r="B76" s="190">
        <v>3160</v>
      </c>
      <c r="C76" s="190">
        <v>510</v>
      </c>
      <c r="D76" s="100">
        <f t="shared" si="27"/>
        <v>0</v>
      </c>
      <c r="E76" s="270">
        <f t="shared" si="27"/>
        <v>0</v>
      </c>
      <c r="F76" s="270">
        <f t="shared" si="23"/>
        <v>0</v>
      </c>
      <c r="G76" s="270">
        <f t="shared" si="23"/>
        <v>0</v>
      </c>
      <c r="H76" s="270">
        <f t="shared" si="26"/>
        <v>0</v>
      </c>
      <c r="I76" s="270">
        <f t="shared" si="26"/>
        <v>0</v>
      </c>
      <c r="J76" s="270">
        <f t="shared" si="26"/>
        <v>0</v>
      </c>
      <c r="K76" s="270">
        <f t="shared" si="26"/>
        <v>0</v>
      </c>
      <c r="L76" s="270">
        <f t="shared" si="26"/>
        <v>0</v>
      </c>
      <c r="M76" s="336"/>
      <c r="N76" s="285"/>
      <c r="O76" s="299"/>
      <c r="P76" s="285">
        <f>N76+O76-R76</f>
        <v>0</v>
      </c>
      <c r="Q76" s="299"/>
      <c r="R76" s="299"/>
      <c r="S76" s="270">
        <f>Q76+R76-U76</f>
        <v>0</v>
      </c>
      <c r="T76" s="270"/>
      <c r="U76" s="270"/>
      <c r="V76" s="270"/>
      <c r="W76" s="270"/>
      <c r="X76" s="270"/>
      <c r="Y76" s="270"/>
      <c r="Z76" s="270"/>
      <c r="AA76" s="273"/>
      <c r="AB76" s="273"/>
      <c r="AC76" s="273"/>
      <c r="AD76" s="273"/>
      <c r="AE76" s="273"/>
      <c r="AF76" s="273"/>
      <c r="AG76" s="273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</row>
    <row r="77" spans="1:44" ht="21" customHeight="1">
      <c r="A77" s="191" t="s">
        <v>118</v>
      </c>
      <c r="B77" s="190">
        <v>3200</v>
      </c>
      <c r="C77" s="190">
        <v>520</v>
      </c>
      <c r="D77" s="100">
        <f t="shared" si="27"/>
        <v>0</v>
      </c>
      <c r="E77" s="270">
        <f t="shared" si="27"/>
        <v>0</v>
      </c>
      <c r="F77" s="270">
        <f t="shared" si="23"/>
        <v>0</v>
      </c>
      <c r="G77" s="270">
        <f t="shared" si="23"/>
        <v>0</v>
      </c>
      <c r="H77" s="270">
        <f t="shared" si="26"/>
        <v>0</v>
      </c>
      <c r="I77" s="270">
        <f t="shared" si="26"/>
        <v>0</v>
      </c>
      <c r="J77" s="270">
        <f t="shared" si="26"/>
        <v>0</v>
      </c>
      <c r="K77" s="270">
        <f t="shared" si="26"/>
        <v>0</v>
      </c>
      <c r="L77" s="270">
        <f t="shared" si="26"/>
        <v>0</v>
      </c>
      <c r="M77" s="336">
        <f>M78+M79+M81+M80</f>
        <v>0</v>
      </c>
      <c r="N77" s="336">
        <f aca="true" t="shared" si="28" ref="N77:U77">N78+N79+N81+N80</f>
        <v>0</v>
      </c>
      <c r="O77" s="336">
        <f t="shared" si="28"/>
        <v>0</v>
      </c>
      <c r="P77" s="336">
        <f t="shared" si="28"/>
        <v>0</v>
      </c>
      <c r="Q77" s="336">
        <f t="shared" si="28"/>
        <v>0</v>
      </c>
      <c r="R77" s="336">
        <f t="shared" si="28"/>
        <v>0</v>
      </c>
      <c r="S77" s="336">
        <f t="shared" si="28"/>
        <v>0</v>
      </c>
      <c r="T77" s="336">
        <f t="shared" si="28"/>
        <v>0</v>
      </c>
      <c r="U77" s="336">
        <f t="shared" si="28"/>
        <v>0</v>
      </c>
      <c r="V77" s="336"/>
      <c r="W77" s="270"/>
      <c r="X77" s="270"/>
      <c r="Y77" s="270"/>
      <c r="Z77" s="270"/>
      <c r="AA77" s="273"/>
      <c r="AB77" s="273"/>
      <c r="AC77" s="273"/>
      <c r="AD77" s="273"/>
      <c r="AE77" s="273"/>
      <c r="AF77" s="273"/>
      <c r="AG77" s="273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</row>
    <row r="78" spans="1:44" ht="16.5" customHeight="1">
      <c r="A78" s="192" t="s">
        <v>119</v>
      </c>
      <c r="B78" s="182">
        <v>3210</v>
      </c>
      <c r="C78" s="182">
        <v>530</v>
      </c>
      <c r="D78" s="100">
        <f t="shared" si="27"/>
        <v>0</v>
      </c>
      <c r="E78" s="270">
        <f t="shared" si="27"/>
        <v>0</v>
      </c>
      <c r="F78" s="270">
        <f t="shared" si="23"/>
        <v>0</v>
      </c>
      <c r="G78" s="270">
        <f t="shared" si="23"/>
        <v>0</v>
      </c>
      <c r="H78" s="270">
        <f t="shared" si="26"/>
        <v>0</v>
      </c>
      <c r="I78" s="270">
        <f t="shared" si="26"/>
        <v>0</v>
      </c>
      <c r="J78" s="270">
        <f t="shared" si="26"/>
        <v>0</v>
      </c>
      <c r="K78" s="270">
        <f t="shared" si="26"/>
        <v>0</v>
      </c>
      <c r="L78" s="270">
        <f t="shared" si="26"/>
        <v>0</v>
      </c>
      <c r="M78" s="336"/>
      <c r="N78" s="285"/>
      <c r="O78" s="299"/>
      <c r="P78" s="285">
        <f>N78+O78-R78</f>
        <v>0</v>
      </c>
      <c r="Q78" s="299"/>
      <c r="R78" s="299"/>
      <c r="S78" s="270">
        <f>Q78+R78-U78</f>
        <v>0</v>
      </c>
      <c r="T78" s="270"/>
      <c r="U78" s="270"/>
      <c r="V78" s="270"/>
      <c r="W78" s="270"/>
      <c r="X78" s="270"/>
      <c r="Y78" s="270"/>
      <c r="Z78" s="270"/>
      <c r="AA78" s="273"/>
      <c r="AB78" s="273"/>
      <c r="AC78" s="273"/>
      <c r="AD78" s="273"/>
      <c r="AE78" s="273"/>
      <c r="AF78" s="273"/>
      <c r="AG78" s="273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</row>
    <row r="79" spans="1:44" ht="18" customHeight="1">
      <c r="A79" s="193" t="s">
        <v>120</v>
      </c>
      <c r="B79" s="182">
        <v>3220</v>
      </c>
      <c r="C79" s="182">
        <v>540</v>
      </c>
      <c r="D79" s="100">
        <f t="shared" si="27"/>
        <v>0</v>
      </c>
      <c r="E79" s="270">
        <f t="shared" si="27"/>
        <v>0</v>
      </c>
      <c r="F79" s="270">
        <f t="shared" si="23"/>
        <v>0</v>
      </c>
      <c r="G79" s="270">
        <f t="shared" si="23"/>
        <v>0</v>
      </c>
      <c r="H79" s="270">
        <f t="shared" si="26"/>
        <v>0</v>
      </c>
      <c r="I79" s="270">
        <f t="shared" si="26"/>
        <v>0</v>
      </c>
      <c r="J79" s="270">
        <f t="shared" si="26"/>
        <v>0</v>
      </c>
      <c r="K79" s="270">
        <f t="shared" si="26"/>
        <v>0</v>
      </c>
      <c r="L79" s="270">
        <f t="shared" si="26"/>
        <v>0</v>
      </c>
      <c r="M79" s="336"/>
      <c r="N79" s="285"/>
      <c r="O79" s="299"/>
      <c r="P79" s="285">
        <f>N79+O79-R79</f>
        <v>0</v>
      </c>
      <c r="Q79" s="299"/>
      <c r="R79" s="299"/>
      <c r="S79" s="270">
        <f>Q79+R79-U79</f>
        <v>0</v>
      </c>
      <c r="T79" s="270"/>
      <c r="U79" s="270"/>
      <c r="V79" s="270"/>
      <c r="W79" s="270"/>
      <c r="X79" s="270"/>
      <c r="Y79" s="270"/>
      <c r="Z79" s="270"/>
      <c r="AA79" s="273"/>
      <c r="AB79" s="273"/>
      <c r="AC79" s="273"/>
      <c r="AD79" s="273"/>
      <c r="AE79" s="273"/>
      <c r="AF79" s="273"/>
      <c r="AG79" s="273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</row>
    <row r="80" spans="1:44" ht="16.5" customHeight="1">
      <c r="A80" s="192" t="s">
        <v>121</v>
      </c>
      <c r="B80" s="182">
        <v>3230</v>
      </c>
      <c r="C80" s="182">
        <v>550</v>
      </c>
      <c r="D80" s="339">
        <f t="shared" si="27"/>
        <v>0</v>
      </c>
      <c r="E80" s="339">
        <f t="shared" si="27"/>
        <v>0</v>
      </c>
      <c r="F80" s="339">
        <f t="shared" si="23"/>
        <v>0</v>
      </c>
      <c r="G80" s="339">
        <f t="shared" si="23"/>
        <v>0</v>
      </c>
      <c r="H80" s="339">
        <f>Q80</f>
        <v>0</v>
      </c>
      <c r="I80" s="339">
        <f>R80</f>
        <v>0</v>
      </c>
      <c r="J80" s="339">
        <f>S80</f>
        <v>0</v>
      </c>
      <c r="K80" s="339">
        <f>T80</f>
        <v>0</v>
      </c>
      <c r="L80" s="339">
        <f>U80</f>
        <v>0</v>
      </c>
      <c r="M80" s="382"/>
      <c r="N80" s="383">
        <v>0</v>
      </c>
      <c r="O80" s="384"/>
      <c r="P80" s="385"/>
      <c r="Q80" s="384">
        <v>0</v>
      </c>
      <c r="R80" s="384">
        <v>0</v>
      </c>
      <c r="S80" s="270">
        <f>Q80+R80-U80</f>
        <v>0</v>
      </c>
      <c r="T80" s="385">
        <v>0</v>
      </c>
      <c r="U80" s="385">
        <v>0</v>
      </c>
      <c r="V80" s="287">
        <f aca="true" t="shared" si="29" ref="V80:AA80">V81+V85+V89</f>
        <v>0</v>
      </c>
      <c r="W80" s="287">
        <f t="shared" si="29"/>
        <v>0</v>
      </c>
      <c r="X80" s="287">
        <f t="shared" si="29"/>
        <v>0</v>
      </c>
      <c r="Y80" s="287">
        <f t="shared" si="29"/>
        <v>0</v>
      </c>
      <c r="Z80" s="287">
        <f t="shared" si="29"/>
        <v>0</v>
      </c>
      <c r="AA80" s="287">
        <f t="shared" si="29"/>
        <v>0</v>
      </c>
      <c r="AB80" s="273"/>
      <c r="AC80" s="273"/>
      <c r="AD80" s="273"/>
      <c r="AE80" s="273"/>
      <c r="AF80" s="273"/>
      <c r="AG80" s="273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</row>
    <row r="81" spans="1:44" ht="18" customHeight="1">
      <c r="A81" s="193" t="s">
        <v>122</v>
      </c>
      <c r="B81" s="182">
        <v>3240</v>
      </c>
      <c r="C81" s="182">
        <v>560</v>
      </c>
      <c r="D81" s="339">
        <f t="shared" si="27"/>
        <v>0</v>
      </c>
      <c r="E81" s="339">
        <f t="shared" si="27"/>
        <v>0</v>
      </c>
      <c r="F81" s="339">
        <f t="shared" si="23"/>
        <v>0</v>
      </c>
      <c r="G81" s="339">
        <f t="shared" si="23"/>
        <v>0</v>
      </c>
      <c r="H81" s="339">
        <f aca="true" t="shared" si="30" ref="H81:L93">Q81</f>
        <v>0</v>
      </c>
      <c r="I81" s="339">
        <f t="shared" si="30"/>
        <v>0</v>
      </c>
      <c r="J81" s="339">
        <f t="shared" si="30"/>
        <v>0</v>
      </c>
      <c r="K81" s="339">
        <f t="shared" si="30"/>
        <v>0</v>
      </c>
      <c r="L81" s="339">
        <f t="shared" si="30"/>
        <v>0</v>
      </c>
      <c r="M81" s="340"/>
      <c r="N81" s="340"/>
      <c r="O81" s="340">
        <f>O82+O86+O92</f>
        <v>0</v>
      </c>
      <c r="P81" s="340">
        <f>P82+P86+P92</f>
        <v>0</v>
      </c>
      <c r="Q81" s="340"/>
      <c r="R81" s="340"/>
      <c r="S81" s="270">
        <f>Q81+R81-U81</f>
        <v>0</v>
      </c>
      <c r="T81" s="340"/>
      <c r="U81" s="340"/>
      <c r="V81" s="270"/>
      <c r="W81" s="270"/>
      <c r="X81" s="270"/>
      <c r="Y81" s="270"/>
      <c r="Z81" s="270"/>
      <c r="AA81" s="273"/>
      <c r="AB81" s="273"/>
      <c r="AC81" s="273"/>
      <c r="AD81" s="273"/>
      <c r="AE81" s="273"/>
      <c r="AF81" s="273"/>
      <c r="AG81" s="273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</row>
    <row r="82" spans="1:44" ht="21" customHeight="1" hidden="1">
      <c r="A82" s="193" t="s">
        <v>123</v>
      </c>
      <c r="B82" s="182">
        <v>2440</v>
      </c>
      <c r="C82" s="182">
        <v>540</v>
      </c>
      <c r="D82" s="100">
        <f t="shared" si="27"/>
        <v>0</v>
      </c>
      <c r="E82" s="270">
        <f t="shared" si="27"/>
        <v>0</v>
      </c>
      <c r="F82" s="270">
        <f>N82+V82</f>
        <v>0</v>
      </c>
      <c r="G82" s="270">
        <f>O82+W82</f>
        <v>0</v>
      </c>
      <c r="H82" s="270">
        <f t="shared" si="30"/>
        <v>0</v>
      </c>
      <c r="I82" s="270">
        <f t="shared" si="30"/>
        <v>0</v>
      </c>
      <c r="J82" s="270">
        <f t="shared" si="30"/>
        <v>0</v>
      </c>
      <c r="K82" s="270">
        <f t="shared" si="30"/>
        <v>0</v>
      </c>
      <c r="L82" s="270">
        <f t="shared" si="30"/>
        <v>0</v>
      </c>
      <c r="M82" s="336">
        <f aca="true" t="shared" si="31" ref="M82:R82">M83+M84+M85</f>
        <v>0</v>
      </c>
      <c r="N82" s="336">
        <f t="shared" si="31"/>
        <v>0</v>
      </c>
      <c r="O82" s="336">
        <f t="shared" si="31"/>
        <v>0</v>
      </c>
      <c r="P82" s="336">
        <f t="shared" si="31"/>
        <v>0</v>
      </c>
      <c r="Q82" s="336">
        <f t="shared" si="31"/>
        <v>0</v>
      </c>
      <c r="R82" s="336">
        <f t="shared" si="31"/>
        <v>0</v>
      </c>
      <c r="S82" s="270">
        <f>Q82+R82-U82</f>
        <v>0</v>
      </c>
      <c r="T82" s="336">
        <f>T83+T84+T85</f>
        <v>0</v>
      </c>
      <c r="U82" s="336">
        <f>U83+U84+U85</f>
        <v>0</v>
      </c>
      <c r="V82" s="270"/>
      <c r="W82" s="270"/>
      <c r="X82" s="270"/>
      <c r="Y82" s="270"/>
      <c r="Z82" s="270"/>
      <c r="AA82" s="273"/>
      <c r="AB82" s="273"/>
      <c r="AC82" s="273"/>
      <c r="AD82" s="273"/>
      <c r="AE82" s="273"/>
      <c r="AF82" s="273"/>
      <c r="AG82" s="273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</row>
    <row r="83" spans="1:44" ht="21" customHeight="1" hidden="1">
      <c r="A83" s="193" t="s">
        <v>124</v>
      </c>
      <c r="B83" s="182">
        <v>2450</v>
      </c>
      <c r="C83" s="182">
        <v>550</v>
      </c>
      <c r="D83" s="100">
        <f t="shared" si="27"/>
        <v>0</v>
      </c>
      <c r="E83" s="100">
        <f t="shared" si="27"/>
        <v>0</v>
      </c>
      <c r="F83" s="100">
        <f t="shared" si="27"/>
        <v>0</v>
      </c>
      <c r="G83" s="100">
        <f t="shared" si="27"/>
        <v>0</v>
      </c>
      <c r="H83" s="100">
        <f t="shared" si="30"/>
        <v>0</v>
      </c>
      <c r="I83" s="100">
        <f t="shared" si="30"/>
        <v>0</v>
      </c>
      <c r="J83" s="100">
        <f t="shared" si="30"/>
        <v>0</v>
      </c>
      <c r="K83" s="100">
        <f t="shared" si="30"/>
        <v>0</v>
      </c>
      <c r="L83" s="100">
        <f t="shared" si="30"/>
        <v>0</v>
      </c>
      <c r="M83" s="336"/>
      <c r="N83" s="288">
        <v>0</v>
      </c>
      <c r="O83" s="289"/>
      <c r="P83" s="285"/>
      <c r="Q83" s="289">
        <v>0</v>
      </c>
      <c r="R83" s="289">
        <v>0</v>
      </c>
      <c r="S83" s="277">
        <v>0</v>
      </c>
      <c r="T83" s="277">
        <v>0</v>
      </c>
      <c r="U83" s="277">
        <v>0</v>
      </c>
      <c r="V83" s="270"/>
      <c r="W83" s="270"/>
      <c r="X83" s="270"/>
      <c r="Y83" s="270"/>
      <c r="Z83" s="270"/>
      <c r="AA83" s="273"/>
      <c r="AB83" s="273"/>
      <c r="AC83" s="273"/>
      <c r="AD83" s="273"/>
      <c r="AE83" s="273"/>
      <c r="AF83" s="273"/>
      <c r="AG83" s="273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</row>
    <row r="84" spans="1:44" ht="21" customHeight="1" hidden="1">
      <c r="A84" s="190" t="s">
        <v>125</v>
      </c>
      <c r="B84" s="190">
        <v>3000</v>
      </c>
      <c r="C84" s="190">
        <v>550</v>
      </c>
      <c r="D84" s="100">
        <f t="shared" si="27"/>
        <v>0</v>
      </c>
      <c r="E84" s="100">
        <f t="shared" si="27"/>
        <v>0</v>
      </c>
      <c r="F84" s="100">
        <f t="shared" si="27"/>
        <v>0</v>
      </c>
      <c r="G84" s="100">
        <f t="shared" si="27"/>
        <v>0</v>
      </c>
      <c r="H84" s="100">
        <f t="shared" si="30"/>
        <v>0</v>
      </c>
      <c r="I84" s="100">
        <f t="shared" si="30"/>
        <v>0</v>
      </c>
      <c r="J84" s="100">
        <f t="shared" si="30"/>
        <v>0</v>
      </c>
      <c r="K84" s="100">
        <f t="shared" si="30"/>
        <v>0</v>
      </c>
      <c r="L84" s="100">
        <f t="shared" si="30"/>
        <v>0</v>
      </c>
      <c r="M84" s="336"/>
      <c r="N84" s="288">
        <v>0</v>
      </c>
      <c r="O84" s="289"/>
      <c r="P84" s="285"/>
      <c r="Q84" s="289">
        <v>0</v>
      </c>
      <c r="R84" s="289">
        <v>0</v>
      </c>
      <c r="S84" s="277">
        <v>0</v>
      </c>
      <c r="T84" s="277">
        <v>0</v>
      </c>
      <c r="U84" s="277">
        <v>0</v>
      </c>
      <c r="V84" s="270"/>
      <c r="W84" s="270"/>
      <c r="X84" s="270"/>
      <c r="Y84" s="270"/>
      <c r="Z84" s="270"/>
      <c r="AA84" s="273"/>
      <c r="AB84" s="273"/>
      <c r="AC84" s="273"/>
      <c r="AD84" s="273"/>
      <c r="AE84" s="273"/>
      <c r="AF84" s="273"/>
      <c r="AG84" s="273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</row>
    <row r="85" spans="1:44" ht="16.5" customHeight="1">
      <c r="A85" s="183" t="s">
        <v>126</v>
      </c>
      <c r="B85" s="190">
        <v>4100</v>
      </c>
      <c r="C85" s="190">
        <v>570</v>
      </c>
      <c r="D85" s="100">
        <f t="shared" si="27"/>
        <v>0</v>
      </c>
      <c r="E85" s="100">
        <f t="shared" si="27"/>
        <v>0</v>
      </c>
      <c r="F85" s="100">
        <f t="shared" si="27"/>
        <v>0</v>
      </c>
      <c r="G85" s="100">
        <f t="shared" si="27"/>
        <v>0</v>
      </c>
      <c r="H85" s="100">
        <f t="shared" si="30"/>
        <v>0</v>
      </c>
      <c r="I85" s="100">
        <f t="shared" si="30"/>
        <v>0</v>
      </c>
      <c r="J85" s="100">
        <f t="shared" si="30"/>
        <v>0</v>
      </c>
      <c r="K85" s="100">
        <f t="shared" si="30"/>
        <v>0</v>
      </c>
      <c r="L85" s="100">
        <f t="shared" si="30"/>
        <v>0</v>
      </c>
      <c r="M85" s="336">
        <f>M86</f>
        <v>0</v>
      </c>
      <c r="N85" s="336">
        <f aca="true" t="shared" si="32" ref="N85:U85">N86</f>
        <v>0</v>
      </c>
      <c r="O85" s="336">
        <f t="shared" si="32"/>
        <v>0</v>
      </c>
      <c r="P85" s="336">
        <f t="shared" si="32"/>
        <v>0</v>
      </c>
      <c r="Q85" s="336">
        <f t="shared" si="32"/>
        <v>0</v>
      </c>
      <c r="R85" s="336">
        <f t="shared" si="32"/>
        <v>0</v>
      </c>
      <c r="S85" s="336">
        <f t="shared" si="32"/>
        <v>0</v>
      </c>
      <c r="T85" s="336">
        <f t="shared" si="32"/>
        <v>0</v>
      </c>
      <c r="U85" s="336">
        <f t="shared" si="32"/>
        <v>0</v>
      </c>
      <c r="V85" s="336"/>
      <c r="W85" s="336"/>
      <c r="X85" s="336"/>
      <c r="Y85" s="336"/>
      <c r="Z85" s="336"/>
      <c r="AA85" s="336"/>
      <c r="AB85" s="273"/>
      <c r="AC85" s="273"/>
      <c r="AD85" s="273"/>
      <c r="AE85" s="273"/>
      <c r="AF85" s="273"/>
      <c r="AG85" s="273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</row>
    <row r="86" spans="1:44" ht="14.25" customHeight="1">
      <c r="A86" s="194" t="s">
        <v>127</v>
      </c>
      <c r="B86" s="182">
        <v>4110</v>
      </c>
      <c r="C86" s="182">
        <v>580</v>
      </c>
      <c r="D86" s="100">
        <f t="shared" si="27"/>
        <v>0</v>
      </c>
      <c r="E86" s="100">
        <f t="shared" si="27"/>
        <v>0</v>
      </c>
      <c r="F86" s="100">
        <f t="shared" si="27"/>
        <v>0</v>
      </c>
      <c r="G86" s="100">
        <f t="shared" si="27"/>
        <v>0</v>
      </c>
      <c r="H86" s="100">
        <f t="shared" si="30"/>
        <v>0</v>
      </c>
      <c r="I86" s="100">
        <f t="shared" si="30"/>
        <v>0</v>
      </c>
      <c r="J86" s="100">
        <f t="shared" si="30"/>
        <v>0</v>
      </c>
      <c r="K86" s="100">
        <f t="shared" si="30"/>
        <v>0</v>
      </c>
      <c r="L86" s="100">
        <f t="shared" si="30"/>
        <v>0</v>
      </c>
      <c r="M86" s="336">
        <f>M87+M88+M89</f>
        <v>0</v>
      </c>
      <c r="N86" s="336">
        <f aca="true" t="shared" si="33" ref="N86:U86">N87+N88+N89</f>
        <v>0</v>
      </c>
      <c r="O86" s="336">
        <f t="shared" si="33"/>
        <v>0</v>
      </c>
      <c r="P86" s="336">
        <f t="shared" si="33"/>
        <v>0</v>
      </c>
      <c r="Q86" s="336">
        <f t="shared" si="33"/>
        <v>0</v>
      </c>
      <c r="R86" s="336">
        <f t="shared" si="33"/>
        <v>0</v>
      </c>
      <c r="S86" s="336">
        <f t="shared" si="33"/>
        <v>0</v>
      </c>
      <c r="T86" s="336">
        <f t="shared" si="33"/>
        <v>0</v>
      </c>
      <c r="U86" s="336">
        <f t="shared" si="33"/>
        <v>0</v>
      </c>
      <c r="V86" s="336"/>
      <c r="W86" s="336"/>
      <c r="X86" s="336"/>
      <c r="Y86" s="336"/>
      <c r="Z86" s="336"/>
      <c r="AA86" s="336"/>
      <c r="AB86" s="273"/>
      <c r="AC86" s="273"/>
      <c r="AD86" s="273"/>
      <c r="AE86" s="273"/>
      <c r="AF86" s="273"/>
      <c r="AG86" s="273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</row>
    <row r="87" spans="1:44" ht="14.25" customHeight="1">
      <c r="A87" s="194" t="s">
        <v>128</v>
      </c>
      <c r="B87" s="182">
        <v>4111</v>
      </c>
      <c r="C87" s="182">
        <v>590</v>
      </c>
      <c r="D87" s="100">
        <f t="shared" si="27"/>
        <v>0</v>
      </c>
      <c r="E87" s="100">
        <f t="shared" si="27"/>
        <v>0</v>
      </c>
      <c r="F87" s="100">
        <f t="shared" si="27"/>
        <v>0</v>
      </c>
      <c r="G87" s="100">
        <f t="shared" si="27"/>
        <v>0</v>
      </c>
      <c r="H87" s="100">
        <f t="shared" si="30"/>
        <v>0</v>
      </c>
      <c r="I87" s="100">
        <f t="shared" si="30"/>
        <v>0</v>
      </c>
      <c r="J87" s="100">
        <f t="shared" si="30"/>
        <v>0</v>
      </c>
      <c r="K87" s="100">
        <f t="shared" si="30"/>
        <v>0</v>
      </c>
      <c r="L87" s="100">
        <f t="shared" si="30"/>
        <v>0</v>
      </c>
      <c r="M87" s="336"/>
      <c r="N87" s="288">
        <v>0</v>
      </c>
      <c r="O87" s="289"/>
      <c r="P87" s="285"/>
      <c r="Q87" s="289">
        <v>0</v>
      </c>
      <c r="R87" s="289">
        <v>0</v>
      </c>
      <c r="S87" s="277">
        <v>0</v>
      </c>
      <c r="T87" s="277">
        <v>0</v>
      </c>
      <c r="U87" s="277">
        <v>0</v>
      </c>
      <c r="V87" s="270"/>
      <c r="W87" s="270"/>
      <c r="X87" s="270"/>
      <c r="Y87" s="270"/>
      <c r="Z87" s="270"/>
      <c r="AA87" s="273"/>
      <c r="AB87" s="273"/>
      <c r="AC87" s="273"/>
      <c r="AD87" s="273"/>
      <c r="AE87" s="273"/>
      <c r="AF87" s="273"/>
      <c r="AG87" s="273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</row>
    <row r="88" spans="1:44" ht="15" customHeight="1">
      <c r="A88" s="195" t="s">
        <v>129</v>
      </c>
      <c r="B88" s="196">
        <v>4112</v>
      </c>
      <c r="C88" s="196">
        <v>600</v>
      </c>
      <c r="D88" s="197">
        <f t="shared" si="27"/>
        <v>0</v>
      </c>
      <c r="E88" s="197">
        <f t="shared" si="27"/>
        <v>0</v>
      </c>
      <c r="F88" s="197">
        <f t="shared" si="27"/>
        <v>0</v>
      </c>
      <c r="G88" s="197">
        <f t="shared" si="27"/>
        <v>0</v>
      </c>
      <c r="H88" s="197">
        <f t="shared" si="30"/>
        <v>0</v>
      </c>
      <c r="I88" s="197">
        <f t="shared" si="30"/>
        <v>0</v>
      </c>
      <c r="J88" s="197">
        <f t="shared" si="30"/>
        <v>0</v>
      </c>
      <c r="K88" s="197">
        <f t="shared" si="30"/>
        <v>0</v>
      </c>
      <c r="L88" s="197">
        <f t="shared" si="30"/>
        <v>0</v>
      </c>
      <c r="M88" s="336"/>
      <c r="N88" s="298">
        <v>0</v>
      </c>
      <c r="O88" s="299"/>
      <c r="P88" s="300"/>
      <c r="Q88" s="299">
        <v>0</v>
      </c>
      <c r="R88" s="299">
        <v>0</v>
      </c>
      <c r="S88" s="301">
        <v>0</v>
      </c>
      <c r="T88" s="301">
        <v>0</v>
      </c>
      <c r="U88" s="301">
        <v>0</v>
      </c>
      <c r="V88" s="296"/>
      <c r="W88" s="296"/>
      <c r="X88" s="296"/>
      <c r="Y88" s="296"/>
      <c r="Z88" s="296"/>
      <c r="AA88" s="273"/>
      <c r="AB88" s="273"/>
      <c r="AC88" s="273"/>
      <c r="AD88" s="273"/>
      <c r="AE88" s="273"/>
      <c r="AF88" s="273"/>
      <c r="AG88" s="273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</row>
    <row r="89" spans="1:44" s="199" customFormat="1" ht="15" customHeight="1">
      <c r="A89" s="194" t="s">
        <v>130</v>
      </c>
      <c r="B89" s="182">
        <v>4113</v>
      </c>
      <c r="C89" s="182">
        <v>610</v>
      </c>
      <c r="D89" s="100">
        <f t="shared" si="27"/>
        <v>0</v>
      </c>
      <c r="E89" s="100">
        <f t="shared" si="27"/>
        <v>0</v>
      </c>
      <c r="F89" s="100">
        <f t="shared" si="27"/>
        <v>0</v>
      </c>
      <c r="G89" s="100">
        <f t="shared" si="27"/>
        <v>0</v>
      </c>
      <c r="H89" s="100">
        <f t="shared" si="30"/>
        <v>0</v>
      </c>
      <c r="I89" s="100">
        <f t="shared" si="30"/>
        <v>0</v>
      </c>
      <c r="J89" s="100">
        <f t="shared" si="30"/>
        <v>0</v>
      </c>
      <c r="K89" s="100">
        <f t="shared" si="30"/>
        <v>0</v>
      </c>
      <c r="L89" s="100">
        <f t="shared" si="30"/>
        <v>0</v>
      </c>
      <c r="M89" s="289"/>
      <c r="N89" s="288">
        <v>0</v>
      </c>
      <c r="O89" s="289"/>
      <c r="P89" s="285"/>
      <c r="Q89" s="289">
        <v>0</v>
      </c>
      <c r="R89" s="289">
        <v>0</v>
      </c>
      <c r="S89" s="277">
        <v>0</v>
      </c>
      <c r="T89" s="277">
        <v>0</v>
      </c>
      <c r="U89" s="277">
        <v>0</v>
      </c>
      <c r="V89" s="270"/>
      <c r="W89" s="270"/>
      <c r="X89" s="270"/>
      <c r="Y89" s="270"/>
      <c r="Z89" s="270"/>
      <c r="AA89" s="100"/>
      <c r="AB89" s="100"/>
      <c r="AC89" s="100"/>
      <c r="AD89" s="100"/>
      <c r="AE89" s="100"/>
      <c r="AF89" s="100"/>
      <c r="AG89" s="100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</row>
    <row r="90" spans="1:44" s="82" customFormat="1" ht="58.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318"/>
      <c r="N90" s="319"/>
      <c r="O90" s="318"/>
      <c r="P90" s="320"/>
      <c r="Q90" s="318"/>
      <c r="R90" s="318"/>
      <c r="S90" s="317"/>
      <c r="T90" s="317"/>
      <c r="U90" s="317"/>
      <c r="V90" s="316"/>
      <c r="W90" s="316"/>
      <c r="X90" s="316"/>
      <c r="Y90" s="316"/>
      <c r="Z90" s="316"/>
      <c r="AA90" s="215"/>
      <c r="AB90" s="215"/>
      <c r="AC90" s="215"/>
      <c r="AD90" s="215"/>
      <c r="AE90" s="215"/>
      <c r="AF90" s="215"/>
      <c r="AG90" s="215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</row>
    <row r="91" spans="1:59" s="390" customFormat="1" ht="14.25" customHeight="1" hidden="1">
      <c r="A91" s="152"/>
      <c r="B91" s="152"/>
      <c r="C91" s="152"/>
      <c r="D91" s="322"/>
      <c r="E91" s="322"/>
      <c r="F91" s="322"/>
      <c r="G91" s="322"/>
      <c r="H91" s="322"/>
      <c r="I91" s="322"/>
      <c r="J91" s="322"/>
      <c r="K91" s="322"/>
      <c r="L91" s="386"/>
      <c r="M91" s="287"/>
      <c r="N91" s="288"/>
      <c r="O91" s="289"/>
      <c r="P91" s="285"/>
      <c r="Q91" s="289"/>
      <c r="R91" s="289"/>
      <c r="S91" s="277"/>
      <c r="T91" s="277"/>
      <c r="U91" s="277"/>
      <c r="V91" s="277"/>
      <c r="W91" s="277"/>
      <c r="X91" s="277"/>
      <c r="Y91" s="100"/>
      <c r="Z91" s="278"/>
      <c r="AA91" s="387"/>
      <c r="AB91" s="387"/>
      <c r="AC91" s="387"/>
      <c r="AD91" s="387"/>
      <c r="AE91" s="387"/>
      <c r="AF91" s="387"/>
      <c r="AG91" s="387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</row>
    <row r="92" spans="1:44" ht="18" customHeight="1" hidden="1">
      <c r="A92" s="209"/>
      <c r="B92" s="344"/>
      <c r="C92" s="344"/>
      <c r="D92" s="345">
        <f>M92</f>
        <v>0</v>
      </c>
      <c r="E92" s="345">
        <f t="shared" si="27"/>
        <v>0</v>
      </c>
      <c r="F92" s="345">
        <f t="shared" si="27"/>
        <v>0</v>
      </c>
      <c r="G92" s="345">
        <f t="shared" si="27"/>
        <v>0</v>
      </c>
      <c r="H92" s="345">
        <f t="shared" si="30"/>
        <v>0</v>
      </c>
      <c r="I92" s="345">
        <f t="shared" si="30"/>
        <v>0</v>
      </c>
      <c r="J92" s="345">
        <f t="shared" si="30"/>
        <v>0</v>
      </c>
      <c r="K92" s="345">
        <f t="shared" si="30"/>
        <v>0</v>
      </c>
      <c r="L92" s="345">
        <f t="shared" si="30"/>
        <v>0</v>
      </c>
      <c r="M92" s="346">
        <f>M93+M94</f>
        <v>0</v>
      </c>
      <c r="N92" s="391">
        <v>0</v>
      </c>
      <c r="O92" s="392"/>
      <c r="P92" s="393"/>
      <c r="Q92" s="392">
        <v>0</v>
      </c>
      <c r="R92" s="392">
        <v>0</v>
      </c>
      <c r="S92" s="393">
        <v>0</v>
      </c>
      <c r="T92" s="393">
        <v>0</v>
      </c>
      <c r="U92" s="393">
        <v>0</v>
      </c>
      <c r="V92" s="325"/>
      <c r="W92" s="325"/>
      <c r="X92" s="325"/>
      <c r="Y92" s="325"/>
      <c r="Z92" s="325"/>
      <c r="AA92" s="273"/>
      <c r="AB92" s="273"/>
      <c r="AC92" s="273"/>
      <c r="AD92" s="273"/>
      <c r="AE92" s="273"/>
      <c r="AF92" s="273"/>
      <c r="AG92" s="273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</row>
    <row r="93" spans="1:44" ht="15" customHeight="1" hidden="1">
      <c r="A93" s="195"/>
      <c r="B93" s="196"/>
      <c r="C93" s="196"/>
      <c r="D93" s="197">
        <f>M93</f>
        <v>0</v>
      </c>
      <c r="E93" s="197">
        <f>N93</f>
        <v>426247</v>
      </c>
      <c r="F93" s="197">
        <f>O93</f>
        <v>0</v>
      </c>
      <c r="G93" s="197">
        <f>P93</f>
        <v>0</v>
      </c>
      <c r="H93" s="197">
        <f t="shared" si="30"/>
        <v>0</v>
      </c>
      <c r="I93" s="197">
        <f t="shared" si="30"/>
        <v>0</v>
      </c>
      <c r="J93" s="197">
        <f t="shared" si="30"/>
        <v>0</v>
      </c>
      <c r="K93" s="197">
        <f t="shared" si="30"/>
        <v>0</v>
      </c>
      <c r="L93" s="197">
        <f t="shared" si="30"/>
        <v>0</v>
      </c>
      <c r="M93" s="336"/>
      <c r="N93" s="336">
        <f>SUM(N94:N99)</f>
        <v>426247</v>
      </c>
      <c r="O93" s="336">
        <f>SUM(O94:O99)</f>
        <v>0</v>
      </c>
      <c r="P93" s="336"/>
      <c r="Q93" s="336">
        <f>SUM(Q94:Q99)</f>
        <v>0</v>
      </c>
      <c r="R93" s="336">
        <f>SUM(R94:R99)</f>
        <v>0</v>
      </c>
      <c r="S93" s="336">
        <f>SUM(S94:S99)</f>
        <v>0</v>
      </c>
      <c r="T93" s="336">
        <f>SUM(T94:T99)</f>
        <v>0</v>
      </c>
      <c r="U93" s="336">
        <f>SUM(U94:U99)</f>
        <v>0</v>
      </c>
      <c r="V93" s="296"/>
      <c r="W93" s="296"/>
      <c r="X93" s="296"/>
      <c r="Y93" s="296"/>
      <c r="Z93" s="296"/>
      <c r="AA93" s="273"/>
      <c r="AB93" s="273"/>
      <c r="AC93" s="273"/>
      <c r="AD93" s="273"/>
      <c r="AE93" s="273"/>
      <c r="AF93" s="273"/>
      <c r="AG93" s="273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</row>
    <row r="94" spans="1:44" s="82" customFormat="1" ht="21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316" t="s">
        <v>86</v>
      </c>
      <c r="L94" s="215"/>
      <c r="M94" s="318"/>
      <c r="N94" s="319"/>
      <c r="O94" s="318"/>
      <c r="P94" s="320"/>
      <c r="Q94" s="318"/>
      <c r="R94" s="318"/>
      <c r="S94" s="317"/>
      <c r="T94" s="317"/>
      <c r="U94" s="31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322">
        <v>5</v>
      </c>
      <c r="G95" s="322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289"/>
      <c r="N95" s="288"/>
      <c r="O95" s="289"/>
      <c r="P95" s="285"/>
      <c r="Q95" s="289"/>
      <c r="R95" s="289"/>
      <c r="S95" s="277"/>
      <c r="T95" s="277"/>
      <c r="U95" s="277"/>
      <c r="V95" s="277"/>
      <c r="W95" s="277"/>
      <c r="X95" s="277"/>
      <c r="Y95" s="100"/>
      <c r="Z95" s="277"/>
      <c r="AA95" s="100"/>
      <c r="AB95" s="100"/>
      <c r="AC95" s="100"/>
      <c r="AD95" s="100"/>
      <c r="AE95" s="100"/>
      <c r="AF95" s="100"/>
      <c r="AG95" s="100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33" customHeight="1">
      <c r="A96" s="190" t="s">
        <v>131</v>
      </c>
      <c r="B96" s="190">
        <v>4200</v>
      </c>
      <c r="C96" s="347">
        <v>620</v>
      </c>
      <c r="D96" s="197">
        <f aca="true" t="shared" si="34" ref="D96:L98">M96</f>
        <v>0</v>
      </c>
      <c r="E96" s="197">
        <f t="shared" si="34"/>
        <v>0</v>
      </c>
      <c r="F96" s="197">
        <f t="shared" si="34"/>
        <v>0</v>
      </c>
      <c r="G96" s="197">
        <f t="shared" si="34"/>
        <v>0</v>
      </c>
      <c r="H96" s="197">
        <f t="shared" si="34"/>
        <v>0</v>
      </c>
      <c r="I96" s="197">
        <f t="shared" si="34"/>
        <v>0</v>
      </c>
      <c r="J96" s="197">
        <f t="shared" si="34"/>
        <v>0</v>
      </c>
      <c r="K96" s="197">
        <f t="shared" si="34"/>
        <v>0</v>
      </c>
      <c r="L96" s="197">
        <f t="shared" si="34"/>
        <v>0</v>
      </c>
      <c r="M96" s="323">
        <f>M97+M98</f>
        <v>0</v>
      </c>
      <c r="N96" s="323">
        <f aca="true" t="shared" si="35" ref="N96:AJ96">N97+N98</f>
        <v>0</v>
      </c>
      <c r="O96" s="323">
        <f t="shared" si="35"/>
        <v>0</v>
      </c>
      <c r="P96" s="323">
        <f t="shared" si="35"/>
        <v>0</v>
      </c>
      <c r="Q96" s="323">
        <f t="shared" si="35"/>
        <v>0</v>
      </c>
      <c r="R96" s="323">
        <f t="shared" si="35"/>
        <v>0</v>
      </c>
      <c r="S96" s="323">
        <f t="shared" si="35"/>
        <v>0</v>
      </c>
      <c r="T96" s="323">
        <f t="shared" si="35"/>
        <v>0</v>
      </c>
      <c r="U96" s="323">
        <f t="shared" si="35"/>
        <v>0</v>
      </c>
      <c r="V96" s="323">
        <f t="shared" si="35"/>
        <v>0</v>
      </c>
      <c r="W96" s="323">
        <f t="shared" si="35"/>
        <v>0</v>
      </c>
      <c r="X96" s="323">
        <f t="shared" si="35"/>
        <v>0</v>
      </c>
      <c r="Y96" s="323">
        <f t="shared" si="35"/>
        <v>0</v>
      </c>
      <c r="Z96" s="323">
        <f t="shared" si="35"/>
        <v>0</v>
      </c>
      <c r="AA96" s="323">
        <f t="shared" si="35"/>
        <v>0</v>
      </c>
      <c r="AB96" s="323">
        <f t="shared" si="35"/>
        <v>0</v>
      </c>
      <c r="AC96" s="323">
        <f t="shared" si="35"/>
        <v>0</v>
      </c>
      <c r="AD96" s="323">
        <f t="shared" si="35"/>
        <v>0</v>
      </c>
      <c r="AE96" s="323">
        <f t="shared" si="35"/>
        <v>0</v>
      </c>
      <c r="AF96" s="323">
        <f t="shared" si="35"/>
        <v>0</v>
      </c>
      <c r="AG96" s="323">
        <f t="shared" si="35"/>
        <v>0</v>
      </c>
      <c r="AH96" s="323">
        <f t="shared" si="35"/>
        <v>0</v>
      </c>
      <c r="AI96" s="323">
        <f t="shared" si="35"/>
        <v>0</v>
      </c>
      <c r="AJ96" s="323">
        <f t="shared" si="35"/>
        <v>0</v>
      </c>
      <c r="AK96" s="323"/>
      <c r="AL96" s="323"/>
      <c r="AM96" s="323"/>
      <c r="AN96" s="323"/>
      <c r="AO96" s="323"/>
      <c r="AP96" s="323"/>
      <c r="AQ96" s="323"/>
      <c r="AR96" s="323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00">
        <f>N97</f>
        <v>0</v>
      </c>
      <c r="F97" s="350"/>
      <c r="G97" s="350"/>
      <c r="H97" s="100">
        <f>Q97</f>
        <v>0</v>
      </c>
      <c r="I97" s="100">
        <f>R97</f>
        <v>0</v>
      </c>
      <c r="J97" s="100">
        <f t="shared" si="34"/>
        <v>0</v>
      </c>
      <c r="K97" s="100">
        <f t="shared" si="34"/>
        <v>0</v>
      </c>
      <c r="L97" s="100">
        <f t="shared" si="34"/>
        <v>0</v>
      </c>
      <c r="M97" s="323"/>
      <c r="N97" s="323"/>
      <c r="O97" s="323"/>
      <c r="P97" s="323"/>
      <c r="Q97" s="323"/>
      <c r="R97" s="323"/>
      <c r="S97" s="277">
        <v>0</v>
      </c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00">
        <f>N98</f>
        <v>0</v>
      </c>
      <c r="F98" s="350"/>
      <c r="G98" s="350"/>
      <c r="H98" s="100">
        <f>Q98</f>
        <v>0</v>
      </c>
      <c r="I98" s="100">
        <f>R98</f>
        <v>0</v>
      </c>
      <c r="J98" s="100">
        <f t="shared" si="34"/>
        <v>0</v>
      </c>
      <c r="K98" s="100">
        <f t="shared" si="34"/>
        <v>0</v>
      </c>
      <c r="L98" s="100">
        <f t="shared" si="34"/>
        <v>0</v>
      </c>
      <c r="M98" s="348"/>
      <c r="N98" s="324"/>
      <c r="O98" s="324"/>
      <c r="P98" s="324"/>
      <c r="Q98" s="324"/>
      <c r="R98" s="324"/>
      <c r="S98" s="277"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394" t="s">
        <v>76</v>
      </c>
      <c r="B99" s="395">
        <v>5000</v>
      </c>
      <c r="C99" s="396">
        <v>640</v>
      </c>
      <c r="D99" s="397" t="s">
        <v>134</v>
      </c>
      <c r="E99" s="197">
        <f>N99</f>
        <v>426247</v>
      </c>
      <c r="F99" s="398"/>
      <c r="G99" s="398"/>
      <c r="H99" s="397" t="s">
        <v>134</v>
      </c>
      <c r="I99" s="397" t="s">
        <v>134</v>
      </c>
      <c r="J99" s="397" t="s">
        <v>134</v>
      </c>
      <c r="K99" s="397" t="s">
        <v>134</v>
      </c>
      <c r="L99" s="397" t="s">
        <v>134</v>
      </c>
      <c r="M99" s="397" t="s">
        <v>134</v>
      </c>
      <c r="N99" s="399">
        <f>14397+411850</f>
        <v>426247</v>
      </c>
      <c r="O99" s="399"/>
      <c r="P99" s="399"/>
      <c r="Q99" s="397" t="s">
        <v>134</v>
      </c>
      <c r="R99" s="397" t="s">
        <v>134</v>
      </c>
      <c r="S99" s="397" t="s">
        <v>134</v>
      </c>
      <c r="T99" s="397" t="s">
        <v>134</v>
      </c>
      <c r="U99" s="397" t="s">
        <v>134</v>
      </c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</row>
    <row r="100" spans="1:45" s="166" customFormat="1" ht="17.25" customHeight="1" thickBot="1">
      <c r="A100" s="356" t="s">
        <v>125</v>
      </c>
      <c r="B100" s="357">
        <v>9000</v>
      </c>
      <c r="C100" s="358">
        <v>650</v>
      </c>
      <c r="D100" s="303">
        <f>M100</f>
        <v>0</v>
      </c>
      <c r="E100" s="303">
        <f>N100</f>
        <v>0</v>
      </c>
      <c r="F100" s="303">
        <f aca="true" t="shared" si="36" ref="F100:L100">O100</f>
        <v>0</v>
      </c>
      <c r="G100" s="303">
        <f t="shared" si="36"/>
        <v>0</v>
      </c>
      <c r="H100" s="303">
        <f t="shared" si="36"/>
        <v>0</v>
      </c>
      <c r="I100" s="303">
        <f t="shared" si="36"/>
        <v>0</v>
      </c>
      <c r="J100" s="303">
        <f t="shared" si="36"/>
        <v>0</v>
      </c>
      <c r="K100" s="303">
        <f t="shared" si="36"/>
        <v>0</v>
      </c>
      <c r="L100" s="303">
        <f t="shared" si="36"/>
        <v>0</v>
      </c>
      <c r="M100" s="401"/>
      <c r="N100" s="402"/>
      <c r="O100" s="403"/>
      <c r="P100" s="403"/>
      <c r="Q100" s="403"/>
      <c r="R100" s="403"/>
      <c r="S100" s="305">
        <v>0</v>
      </c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  <c r="AR100" s="404"/>
      <c r="AS100" s="404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1"/>
      <c r="AS101" s="361"/>
    </row>
    <row r="102" spans="1:38" s="228" customFormat="1" ht="45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9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7" top="0.2" bottom="0.25" header="0.2" footer="0.2"/>
  <pageSetup horizontalDpi="600" verticalDpi="600" orientation="landscape" paperSize="9" scale="72" r:id="rId1"/>
  <rowBreaks count="2" manualBreakCount="2">
    <brk id="43" max="11" man="1"/>
    <brk id="9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A74">
      <selection activeCell="A19" sqref="A19"/>
    </sheetView>
  </sheetViews>
  <sheetFormatPr defaultColWidth="9.00390625" defaultRowHeight="17.25" customHeight="1"/>
  <cols>
    <col min="1" max="1" width="75.25390625" style="40" customWidth="1"/>
    <col min="2" max="2" width="9.375" style="106" customWidth="1"/>
    <col min="3" max="3" width="8.625" style="216" customWidth="1"/>
    <col min="4" max="4" width="17.375" style="216" customWidth="1"/>
    <col min="5" max="5" width="15.125" style="216" customWidth="1"/>
    <col min="6" max="6" width="13.875" style="105" hidden="1" customWidth="1"/>
    <col min="7" max="7" width="0.12890625" style="105" customWidth="1"/>
    <col min="8" max="8" width="14.125" style="105" customWidth="1"/>
    <col min="9" max="9" width="16.75390625" style="105" customWidth="1"/>
    <col min="10" max="10" width="15.375" style="105" customWidth="1"/>
    <col min="11" max="11" width="16.00390625" style="216" customWidth="1"/>
    <col min="12" max="12" width="14.00390625" style="216" customWidth="1"/>
    <col min="13" max="13" width="14.50390625" style="217" customWidth="1"/>
    <col min="14" max="14" width="15.5039062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4.50390625" style="106" customWidth="1"/>
    <col min="22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1.2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3.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51" customHeight="1">
      <c r="A16" s="61" t="s">
        <v>20</v>
      </c>
      <c r="B16" s="61"/>
      <c r="C16" s="61"/>
      <c r="D16" s="405" t="s">
        <v>147</v>
      </c>
      <c r="E16" s="406"/>
      <c r="F16" s="406"/>
      <c r="G16" s="406"/>
      <c r="H16" s="406"/>
      <c r="I16" s="406"/>
      <c r="J16" s="406"/>
      <c r="K16" s="406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/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0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1" t="s">
        <v>40</v>
      </c>
      <c r="M19" s="77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/>
      <c r="W19" s="263"/>
      <c r="X19" s="263"/>
      <c r="Y19" s="263"/>
      <c r="Z19" s="264"/>
    </row>
    <row r="20" spans="1:26" s="87" customFormat="1" ht="12.75" customHeight="1" thickBot="1">
      <c r="A20" s="83">
        <v>1</v>
      </c>
      <c r="B20" s="84">
        <v>2</v>
      </c>
      <c r="C20" s="85">
        <v>3</v>
      </c>
      <c r="D20" s="84">
        <v>4</v>
      </c>
      <c r="E20" s="265">
        <v>5</v>
      </c>
      <c r="F20" s="265">
        <v>5</v>
      </c>
      <c r="G20" s="84">
        <v>6</v>
      </c>
      <c r="H20" s="265">
        <v>6</v>
      </c>
      <c r="I20" s="84">
        <v>7</v>
      </c>
      <c r="J20" s="265">
        <v>8</v>
      </c>
      <c r="K20" s="266">
        <v>9</v>
      </c>
      <c r="L20" s="267">
        <v>10</v>
      </c>
      <c r="M20" s="268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/>
      <c r="W20" s="84"/>
      <c r="X20" s="265"/>
      <c r="Y20" s="84"/>
      <c r="Z20" s="265"/>
    </row>
    <row r="21" spans="1:59" ht="15" customHeight="1" thickBot="1">
      <c r="A21" s="88" t="s">
        <v>52</v>
      </c>
      <c r="B21" s="89"/>
      <c r="C21" s="90" t="s">
        <v>53</v>
      </c>
      <c r="D21" s="100">
        <f>M21</f>
        <v>33600</v>
      </c>
      <c r="E21" s="270">
        <f>N21</f>
        <v>33600</v>
      </c>
      <c r="F21" s="270">
        <f aca="true" t="shared" si="0" ref="F21:L36">O21</f>
        <v>0</v>
      </c>
      <c r="G21" s="270">
        <f t="shared" si="0"/>
        <v>-6932.720000000001</v>
      </c>
      <c r="H21" s="270">
        <f t="shared" si="0"/>
        <v>0</v>
      </c>
      <c r="I21" s="270">
        <f t="shared" si="0"/>
        <v>33532.72</v>
      </c>
      <c r="J21" s="270">
        <f t="shared" si="0"/>
        <v>33532.72</v>
      </c>
      <c r="K21" s="270">
        <f t="shared" si="0"/>
        <v>33532.72</v>
      </c>
      <c r="L21" s="271">
        <f t="shared" si="0"/>
        <v>0</v>
      </c>
      <c r="M21" s="272">
        <f>M22+M62+M85+M100+M96</f>
        <v>33600</v>
      </c>
      <c r="N21" s="272">
        <f>N25+N28+N31+N32+N37+N99+N49+N60</f>
        <v>33600</v>
      </c>
      <c r="O21" s="272">
        <f aca="true" t="shared" si="1" ref="O21:U21">O22+O62+O85+O100+O96</f>
        <v>0</v>
      </c>
      <c r="P21" s="272">
        <f t="shared" si="1"/>
        <v>-6932.720000000001</v>
      </c>
      <c r="Q21" s="272">
        <f t="shared" si="1"/>
        <v>0</v>
      </c>
      <c r="R21" s="272">
        <f t="shared" si="1"/>
        <v>33532.72</v>
      </c>
      <c r="S21" s="272">
        <f t="shared" si="1"/>
        <v>33532.72</v>
      </c>
      <c r="T21" s="272">
        <f t="shared" si="1"/>
        <v>33532.72</v>
      </c>
      <c r="U21" s="272">
        <f t="shared" si="1"/>
        <v>0</v>
      </c>
      <c r="V21" s="100"/>
      <c r="W21" s="100"/>
      <c r="X21" s="100"/>
      <c r="Y21" s="100"/>
      <c r="Z21" s="100"/>
      <c r="AA21" s="104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6.5" customHeight="1">
      <c r="A22" s="97" t="s">
        <v>54</v>
      </c>
      <c r="B22" s="98">
        <v>2000</v>
      </c>
      <c r="C22" s="99" t="s">
        <v>55</v>
      </c>
      <c r="D22" s="100">
        <f aca="true" t="shared" si="2" ref="D22:E37">M22</f>
        <v>33600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33532.72</v>
      </c>
      <c r="J22" s="270">
        <f t="shared" si="0"/>
        <v>33532.72</v>
      </c>
      <c r="K22" s="270">
        <f t="shared" si="0"/>
        <v>33532.72</v>
      </c>
      <c r="L22" s="271">
        <f t="shared" si="0"/>
        <v>0</v>
      </c>
      <c r="M22" s="276">
        <f>M23+M29+M50+M53+M57+M61</f>
        <v>33600</v>
      </c>
      <c r="N22" s="276"/>
      <c r="O22" s="276">
        <f aca="true" t="shared" si="4" ref="O22:U22">O23+O29+O50+O53+O57+O61</f>
        <v>0</v>
      </c>
      <c r="P22" s="276">
        <f t="shared" si="4"/>
        <v>-6932.720000000001</v>
      </c>
      <c r="Q22" s="276">
        <f t="shared" si="4"/>
        <v>0</v>
      </c>
      <c r="R22" s="276">
        <f t="shared" si="4"/>
        <v>33532.72</v>
      </c>
      <c r="S22" s="276">
        <f t="shared" si="4"/>
        <v>33532.72</v>
      </c>
      <c r="T22" s="276">
        <f t="shared" si="4"/>
        <v>33532.72</v>
      </c>
      <c r="U22" s="276">
        <f t="shared" si="4"/>
        <v>0</v>
      </c>
      <c r="V22" s="100"/>
      <c r="W22" s="100"/>
      <c r="X22" s="100"/>
      <c r="Y22" s="100"/>
      <c r="Z22" s="100"/>
      <c r="AA22" s="104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1">
        <f t="shared" si="0"/>
        <v>0</v>
      </c>
      <c r="M23" s="276">
        <f aca="true" t="shared" si="5" ref="M23:V23">M25+M28</f>
        <v>0</v>
      </c>
      <c r="N23" s="276"/>
      <c r="O23" s="276">
        <f t="shared" si="5"/>
        <v>0</v>
      </c>
      <c r="P23" s="276">
        <f t="shared" si="5"/>
        <v>0</v>
      </c>
      <c r="Q23" s="276">
        <f t="shared" si="5"/>
        <v>0</v>
      </c>
      <c r="R23" s="276">
        <f t="shared" si="5"/>
        <v>0</v>
      </c>
      <c r="S23" s="276">
        <f t="shared" si="5"/>
        <v>0</v>
      </c>
      <c r="T23" s="276">
        <f t="shared" si="5"/>
        <v>0</v>
      </c>
      <c r="U23" s="276">
        <f t="shared" si="5"/>
        <v>0</v>
      </c>
      <c r="V23" s="276">
        <f t="shared" si="5"/>
        <v>0</v>
      </c>
      <c r="W23" s="277"/>
      <c r="X23" s="277"/>
      <c r="Y23" s="277"/>
      <c r="Z23" s="278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1">
        <f t="shared" si="0"/>
        <v>0</v>
      </c>
      <c r="M24" s="281">
        <f aca="true" t="shared" si="6" ref="M24:R24">M26+M27</f>
        <v>0</v>
      </c>
      <c r="N24" s="282">
        <f t="shared" si="6"/>
        <v>0</v>
      </c>
      <c r="O24" s="283">
        <f t="shared" si="6"/>
        <v>0</v>
      </c>
      <c r="P24" s="284">
        <f t="shared" si="6"/>
        <v>0</v>
      </c>
      <c r="Q24" s="283">
        <f t="shared" si="6"/>
        <v>0</v>
      </c>
      <c r="R24" s="283">
        <f t="shared" si="6"/>
        <v>0</v>
      </c>
      <c r="S24" s="277"/>
      <c r="T24" s="277"/>
      <c r="U24" s="277"/>
      <c r="V24" s="277"/>
      <c r="W24" s="277"/>
      <c r="X24" s="277"/>
      <c r="Y24" s="277"/>
      <c r="Z24" s="278"/>
      <c r="AA24" s="108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1">
        <f t="shared" si="0"/>
        <v>0</v>
      </c>
      <c r="M25" s="281">
        <f>M26+M27</f>
        <v>0</v>
      </c>
      <c r="N25" s="281"/>
      <c r="O25" s="281">
        <f aca="true" t="shared" si="7" ref="O25:U25">O26+O27</f>
        <v>0</v>
      </c>
      <c r="P25" s="281">
        <f t="shared" si="7"/>
        <v>0</v>
      </c>
      <c r="Q25" s="281">
        <f t="shared" si="7"/>
        <v>0</v>
      </c>
      <c r="R25" s="281">
        <f t="shared" si="7"/>
        <v>0</v>
      </c>
      <c r="S25" s="281">
        <f t="shared" si="7"/>
        <v>0</v>
      </c>
      <c r="T25" s="281">
        <f t="shared" si="7"/>
        <v>0</v>
      </c>
      <c r="U25" s="281">
        <f t="shared" si="7"/>
        <v>0</v>
      </c>
      <c r="V25" s="277"/>
      <c r="W25" s="277"/>
      <c r="X25" s="277"/>
      <c r="Y25" s="277"/>
      <c r="Z25" s="278"/>
      <c r="AA25" s="108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7.2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1">
        <f t="shared" si="0"/>
        <v>0</v>
      </c>
      <c r="M26" s="281"/>
      <c r="N26" s="282"/>
      <c r="O26" s="283"/>
      <c r="P26" s="285">
        <f>N26+O26-R26</f>
        <v>0</v>
      </c>
      <c r="Q26" s="283"/>
      <c r="R26" s="283"/>
      <c r="S26" s="277">
        <f>Q26+R26-U26</f>
        <v>0</v>
      </c>
      <c r="T26" s="277"/>
      <c r="U26" s="277"/>
      <c r="V26" s="277"/>
      <c r="W26" s="277"/>
      <c r="X26" s="277"/>
      <c r="Y26" s="100"/>
      <c r="Z26" s="278"/>
      <c r="AA26" s="104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7.2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1">
        <f t="shared" si="0"/>
        <v>0</v>
      </c>
      <c r="M27" s="281"/>
      <c r="N27" s="282"/>
      <c r="O27" s="283"/>
      <c r="P27" s="285">
        <f>N27+O27-R27</f>
        <v>0</v>
      </c>
      <c r="Q27" s="283"/>
      <c r="R27" s="283"/>
      <c r="S27" s="277">
        <f>Q27+R27-U27</f>
        <v>0</v>
      </c>
      <c r="T27" s="277"/>
      <c r="U27" s="277"/>
      <c r="V27" s="277"/>
      <c r="W27" s="277"/>
      <c r="X27" s="277"/>
      <c r="Y27" s="277"/>
      <c r="Z27" s="278"/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7.2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1">
        <f t="shared" si="0"/>
        <v>0</v>
      </c>
      <c r="M28" s="281"/>
      <c r="N28" s="282"/>
      <c r="O28" s="283"/>
      <c r="P28" s="286">
        <f>N28+O28-R28</f>
        <v>0</v>
      </c>
      <c r="Q28" s="283"/>
      <c r="R28" s="283"/>
      <c r="S28" s="277">
        <f>Q28+R28-U28</f>
        <v>0</v>
      </c>
      <c r="T28" s="277"/>
      <c r="U28" s="277"/>
      <c r="V28" s="277"/>
      <c r="W28" s="277"/>
      <c r="X28" s="277"/>
      <c r="Y28" s="100"/>
      <c r="Z28" s="278"/>
      <c r="AA28" s="104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.75" customHeight="1">
      <c r="A29" s="118" t="s">
        <v>68</v>
      </c>
      <c r="B29" s="119">
        <v>2200</v>
      </c>
      <c r="C29" s="99" t="s">
        <v>69</v>
      </c>
      <c r="D29" s="100">
        <f t="shared" si="2"/>
        <v>33600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33532.72</v>
      </c>
      <c r="J29" s="270">
        <f t="shared" si="0"/>
        <v>33532.72</v>
      </c>
      <c r="K29" s="270">
        <f t="shared" si="0"/>
        <v>33532.72</v>
      </c>
      <c r="L29" s="271">
        <f t="shared" si="0"/>
        <v>0</v>
      </c>
      <c r="M29" s="287">
        <f aca="true" t="shared" si="8" ref="M29:AA29">M30+M31+M32+M33+M35+M36+M37+M47</f>
        <v>33600</v>
      </c>
      <c r="N29" s="287"/>
      <c r="O29" s="287">
        <f t="shared" si="8"/>
        <v>0</v>
      </c>
      <c r="P29" s="287">
        <f t="shared" si="8"/>
        <v>-6932.720000000001</v>
      </c>
      <c r="Q29" s="287">
        <f>Q30+Q31+Q32+Q33+Q35+Q36+Q37+Q47</f>
        <v>0</v>
      </c>
      <c r="R29" s="287">
        <f>R30+R31+R32+R33+R35+R36+R37+R47</f>
        <v>33532.72</v>
      </c>
      <c r="S29" s="287">
        <f t="shared" si="8"/>
        <v>33532.72</v>
      </c>
      <c r="T29" s="287">
        <f t="shared" si="8"/>
        <v>33532.72</v>
      </c>
      <c r="U29" s="287">
        <f t="shared" si="8"/>
        <v>0</v>
      </c>
      <c r="V29" s="287">
        <f t="shared" si="8"/>
        <v>0</v>
      </c>
      <c r="W29" s="287">
        <f t="shared" si="8"/>
        <v>0</v>
      </c>
      <c r="X29" s="287">
        <f t="shared" si="8"/>
        <v>0</v>
      </c>
      <c r="Y29" s="287">
        <f t="shared" si="8"/>
        <v>0</v>
      </c>
      <c r="Z29" s="287">
        <f t="shared" si="8"/>
        <v>0</v>
      </c>
      <c r="AA29" s="287">
        <f t="shared" si="8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8.75" customHeight="1">
      <c r="A30" s="118" t="s">
        <v>70</v>
      </c>
      <c r="B30" s="120">
        <v>2210</v>
      </c>
      <c r="C30" s="113" t="s">
        <v>71</v>
      </c>
      <c r="D30" s="100">
        <f t="shared" si="2"/>
        <v>7000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>Q30</f>
        <v>0</v>
      </c>
      <c r="I30" s="270">
        <f>R30</f>
        <v>7000</v>
      </c>
      <c r="J30" s="270">
        <f t="shared" si="0"/>
        <v>7000</v>
      </c>
      <c r="K30" s="270">
        <f t="shared" si="0"/>
        <v>7000</v>
      </c>
      <c r="L30" s="271">
        <f t="shared" si="0"/>
        <v>0</v>
      </c>
      <c r="M30" s="287">
        <v>7000</v>
      </c>
      <c r="N30" s="288"/>
      <c r="O30" s="289"/>
      <c r="P30" s="285">
        <f>N30+O30-R30</f>
        <v>-7000</v>
      </c>
      <c r="Q30" s="289"/>
      <c r="R30" s="289">
        <v>7000</v>
      </c>
      <c r="S30" s="277">
        <f>Q30+R30-U30</f>
        <v>7000</v>
      </c>
      <c r="T30" s="277">
        <v>7000</v>
      </c>
      <c r="U30" s="277"/>
      <c r="V30" s="277"/>
      <c r="W30" s="277"/>
      <c r="X30" s="277"/>
      <c r="Y30" s="100"/>
      <c r="Z30" s="278"/>
      <c r="AA30" s="104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5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1">
        <f t="shared" si="0"/>
        <v>0</v>
      </c>
      <c r="M31" s="287"/>
      <c r="N31" s="288"/>
      <c r="O31" s="289"/>
      <c r="P31" s="285">
        <f aca="true" t="shared" si="9" ref="P31:P36">N31+O31-R31</f>
        <v>0</v>
      </c>
      <c r="Q31" s="289"/>
      <c r="R31" s="289"/>
      <c r="S31" s="277">
        <f aca="true" t="shared" si="10" ref="S31:S36">Q31+R31-U31</f>
        <v>0</v>
      </c>
      <c r="T31" s="277"/>
      <c r="U31" s="277"/>
      <c r="V31" s="277"/>
      <c r="W31" s="277"/>
      <c r="X31" s="277"/>
      <c r="Y31" s="100"/>
      <c r="Z31" s="278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7.25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1">
        <f t="shared" si="0"/>
        <v>0</v>
      </c>
      <c r="M32" s="287"/>
      <c r="N32" s="288"/>
      <c r="O32" s="289"/>
      <c r="P32" s="285">
        <f t="shared" si="9"/>
        <v>0</v>
      </c>
      <c r="Q32" s="289"/>
      <c r="R32" s="289"/>
      <c r="S32" s="277">
        <f t="shared" si="10"/>
        <v>0</v>
      </c>
      <c r="T32" s="277"/>
      <c r="U32" s="277"/>
      <c r="V32" s="277"/>
      <c r="W32" s="277"/>
      <c r="X32" s="277"/>
      <c r="Y32" s="100"/>
      <c r="Z32" s="278"/>
      <c r="AA32" s="104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2"/>
        <v>0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0</v>
      </c>
      <c r="J33" s="270">
        <f t="shared" si="0"/>
        <v>0</v>
      </c>
      <c r="K33" s="270">
        <f t="shared" si="0"/>
        <v>0</v>
      </c>
      <c r="L33" s="271">
        <f t="shared" si="0"/>
        <v>0</v>
      </c>
      <c r="M33" s="287"/>
      <c r="N33" s="288"/>
      <c r="O33" s="289"/>
      <c r="P33" s="285">
        <f t="shared" si="9"/>
        <v>0</v>
      </c>
      <c r="Q33" s="289"/>
      <c r="R33" s="289"/>
      <c r="S33" s="277">
        <f t="shared" si="10"/>
        <v>0</v>
      </c>
      <c r="T33" s="291"/>
      <c r="U33" s="291"/>
      <c r="V33" s="291"/>
      <c r="W33" s="291"/>
      <c r="X33" s="291"/>
      <c r="Y33" s="290"/>
      <c r="Z33" s="292"/>
      <c r="AA33" s="124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2"/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1">
        <f t="shared" si="0"/>
        <v>0</v>
      </c>
      <c r="M34" s="287"/>
      <c r="N34" s="288"/>
      <c r="O34" s="289"/>
      <c r="P34" s="285">
        <f t="shared" si="9"/>
        <v>0</v>
      </c>
      <c r="Q34" s="289"/>
      <c r="R34" s="289"/>
      <c r="S34" s="277">
        <f t="shared" si="10"/>
        <v>0</v>
      </c>
      <c r="T34" s="277"/>
      <c r="U34" s="277"/>
      <c r="V34" s="277"/>
      <c r="W34" s="277"/>
      <c r="X34" s="277"/>
      <c r="Y34" s="100"/>
      <c r="Z34" s="278"/>
      <c r="AA34" s="104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7.25" customHeight="1">
      <c r="A35" s="127" t="s">
        <v>77</v>
      </c>
      <c r="B35" s="128">
        <v>2250</v>
      </c>
      <c r="C35" s="129">
        <v>130</v>
      </c>
      <c r="D35" s="100">
        <f t="shared" si="2"/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1">
        <f t="shared" si="0"/>
        <v>0</v>
      </c>
      <c r="M35" s="287"/>
      <c r="N35" s="288"/>
      <c r="O35" s="289"/>
      <c r="P35" s="285">
        <f t="shared" si="9"/>
        <v>0</v>
      </c>
      <c r="Q35" s="289"/>
      <c r="R35" s="289"/>
      <c r="S35" s="277">
        <f t="shared" si="10"/>
        <v>0</v>
      </c>
      <c r="T35" s="277"/>
      <c r="U35" s="277"/>
      <c r="V35" s="277"/>
      <c r="W35" s="277"/>
      <c r="X35" s="277"/>
      <c r="Y35" s="100"/>
      <c r="Z35" s="278"/>
      <c r="AA35" s="104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5" customHeight="1">
      <c r="A36" s="131" t="s">
        <v>78</v>
      </c>
      <c r="B36" s="128">
        <v>2260</v>
      </c>
      <c r="C36" s="129">
        <v>140</v>
      </c>
      <c r="D36" s="100">
        <f t="shared" si="2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1">
        <f t="shared" si="0"/>
        <v>0</v>
      </c>
      <c r="M36" s="287"/>
      <c r="N36" s="288"/>
      <c r="O36" s="289"/>
      <c r="P36" s="285">
        <f t="shared" si="9"/>
        <v>0</v>
      </c>
      <c r="Q36" s="289"/>
      <c r="R36" s="289"/>
      <c r="S36" s="277">
        <f t="shared" si="10"/>
        <v>0</v>
      </c>
      <c r="T36" s="277"/>
      <c r="U36" s="277"/>
      <c r="V36" s="277"/>
      <c r="W36" s="277"/>
      <c r="X36" s="277"/>
      <c r="Y36" s="100"/>
      <c r="Z36" s="278"/>
      <c r="AA36" s="104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7.25" customHeight="1">
      <c r="A37" s="127" t="s">
        <v>79</v>
      </c>
      <c r="B37" s="132">
        <v>2270</v>
      </c>
      <c r="C37" s="133">
        <v>150</v>
      </c>
      <c r="D37" s="100">
        <f t="shared" si="2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1">
        <f t="shared" si="11"/>
        <v>0</v>
      </c>
      <c r="M37" s="287">
        <f aca="true" t="shared" si="12" ref="M37:U37">SUM(M38:M43)</f>
        <v>0</v>
      </c>
      <c r="N37" s="372">
        <f t="shared" si="12"/>
        <v>0</v>
      </c>
      <c r="O37" s="289">
        <f t="shared" si="12"/>
        <v>0</v>
      </c>
      <c r="P37" s="295">
        <f t="shared" si="12"/>
        <v>0</v>
      </c>
      <c r="Q37" s="289">
        <f t="shared" si="12"/>
        <v>0</v>
      </c>
      <c r="R37" s="289">
        <f t="shared" si="12"/>
        <v>0</v>
      </c>
      <c r="S37" s="289">
        <f t="shared" si="12"/>
        <v>0</v>
      </c>
      <c r="T37" s="289">
        <f t="shared" si="12"/>
        <v>0</v>
      </c>
      <c r="U37" s="289">
        <f t="shared" si="12"/>
        <v>0</v>
      </c>
      <c r="V37" s="277"/>
      <c r="W37" s="277"/>
      <c r="X37" s="277"/>
      <c r="Y37" s="100"/>
      <c r="Z37" s="278"/>
      <c r="AA37" s="104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7.25" customHeight="1">
      <c r="A38" s="121" t="s">
        <v>80</v>
      </c>
      <c r="B38" s="120">
        <v>2271</v>
      </c>
      <c r="C38" s="123">
        <v>160</v>
      </c>
      <c r="D38" s="100">
        <f aca="true" t="shared" si="13" ref="D38:E74">M38</f>
        <v>0</v>
      </c>
      <c r="E38" s="270">
        <f t="shared" si="13"/>
        <v>0</v>
      </c>
      <c r="F38" s="100">
        <f t="shared" si="3"/>
        <v>0</v>
      </c>
      <c r="G38" s="100">
        <f t="shared" si="3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1">
        <f t="shared" si="11"/>
        <v>0</v>
      </c>
      <c r="M38" s="287"/>
      <c r="N38" s="288"/>
      <c r="O38" s="289"/>
      <c r="P38" s="285">
        <f aca="true" t="shared" si="14" ref="P38:P43">N38+O38-R38</f>
        <v>0</v>
      </c>
      <c r="Q38" s="289"/>
      <c r="R38" s="289"/>
      <c r="S38" s="277">
        <f aca="true" t="shared" si="15" ref="S38:S43">Q38+R38-U38</f>
        <v>0</v>
      </c>
      <c r="T38" s="277"/>
      <c r="U38" s="277"/>
      <c r="V38" s="277"/>
      <c r="W38" s="277"/>
      <c r="X38" s="277"/>
      <c r="Y38" s="100"/>
      <c r="Z38" s="278"/>
      <c r="AA38" s="104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7.25" customHeight="1">
      <c r="A39" s="121" t="s">
        <v>81</v>
      </c>
      <c r="B39" s="120">
        <v>2272</v>
      </c>
      <c r="C39" s="123">
        <v>170</v>
      </c>
      <c r="D39" s="100">
        <f t="shared" si="13"/>
        <v>0</v>
      </c>
      <c r="E39" s="270">
        <f t="shared" si="13"/>
        <v>0</v>
      </c>
      <c r="F39" s="100">
        <f t="shared" si="3"/>
        <v>0</v>
      </c>
      <c r="G39" s="100">
        <f t="shared" si="3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1">
        <f t="shared" si="11"/>
        <v>0</v>
      </c>
      <c r="M39" s="287"/>
      <c r="N39" s="288"/>
      <c r="O39" s="289"/>
      <c r="P39" s="285">
        <f t="shared" si="14"/>
        <v>0</v>
      </c>
      <c r="Q39" s="289"/>
      <c r="R39" s="289"/>
      <c r="S39" s="277">
        <f t="shared" si="15"/>
        <v>0</v>
      </c>
      <c r="T39" s="277"/>
      <c r="U39" s="277"/>
      <c r="V39" s="277"/>
      <c r="W39" s="277"/>
      <c r="X39" s="277"/>
      <c r="Y39" s="100"/>
      <c r="Z39" s="278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7.25" customHeight="1">
      <c r="A40" s="121" t="s">
        <v>82</v>
      </c>
      <c r="B40" s="120">
        <v>2273</v>
      </c>
      <c r="C40" s="123">
        <v>180</v>
      </c>
      <c r="D40" s="100">
        <f t="shared" si="13"/>
        <v>0</v>
      </c>
      <c r="E40" s="270">
        <f t="shared" si="13"/>
        <v>0</v>
      </c>
      <c r="F40" s="100">
        <f t="shared" si="3"/>
        <v>0</v>
      </c>
      <c r="G40" s="100">
        <f t="shared" si="3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1">
        <f t="shared" si="11"/>
        <v>0</v>
      </c>
      <c r="M40" s="287"/>
      <c r="N40" s="288"/>
      <c r="O40" s="289"/>
      <c r="P40" s="285">
        <f t="shared" si="14"/>
        <v>0</v>
      </c>
      <c r="Q40" s="289"/>
      <c r="R40" s="289"/>
      <c r="S40" s="277">
        <f t="shared" si="15"/>
        <v>0</v>
      </c>
      <c r="T40" s="100"/>
      <c r="U40" s="100"/>
      <c r="V40" s="100"/>
      <c r="W40" s="100"/>
      <c r="X40" s="100"/>
      <c r="Y40" s="100"/>
      <c r="Z40" s="100"/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7.25" customHeight="1">
      <c r="A41" s="121" t="s">
        <v>83</v>
      </c>
      <c r="B41" s="120">
        <v>2274</v>
      </c>
      <c r="C41" s="122">
        <v>190</v>
      </c>
      <c r="D41" s="100">
        <f t="shared" si="13"/>
        <v>0</v>
      </c>
      <c r="E41" s="270">
        <f t="shared" si="13"/>
        <v>0</v>
      </c>
      <c r="F41" s="100">
        <f t="shared" si="3"/>
        <v>0</v>
      </c>
      <c r="G41" s="100">
        <f t="shared" si="3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1">
        <f t="shared" si="11"/>
        <v>0</v>
      </c>
      <c r="M41" s="287"/>
      <c r="N41" s="288"/>
      <c r="O41" s="289"/>
      <c r="P41" s="285">
        <f t="shared" si="14"/>
        <v>0</v>
      </c>
      <c r="Q41" s="289"/>
      <c r="R41" s="289"/>
      <c r="S41" s="277">
        <f t="shared" si="15"/>
        <v>0</v>
      </c>
      <c r="T41" s="277"/>
      <c r="U41" s="277"/>
      <c r="V41" s="277"/>
      <c r="W41" s="277"/>
      <c r="X41" s="277"/>
      <c r="Y41" s="100"/>
      <c r="Z41" s="278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7.25" customHeight="1">
      <c r="A42" s="134" t="s">
        <v>84</v>
      </c>
      <c r="B42" s="120">
        <v>2275</v>
      </c>
      <c r="C42" s="135">
        <v>200</v>
      </c>
      <c r="D42" s="197">
        <f t="shared" si="13"/>
        <v>0</v>
      </c>
      <c r="E42" s="296">
        <f t="shared" si="13"/>
        <v>0</v>
      </c>
      <c r="F42" s="197">
        <f t="shared" si="3"/>
        <v>0</v>
      </c>
      <c r="G42" s="197">
        <f t="shared" si="3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7">
        <f t="shared" si="11"/>
        <v>0</v>
      </c>
      <c r="M42" s="336"/>
      <c r="N42" s="298"/>
      <c r="O42" s="299"/>
      <c r="P42" s="300">
        <f t="shared" si="14"/>
        <v>0</v>
      </c>
      <c r="Q42" s="299"/>
      <c r="R42" s="299"/>
      <c r="S42" s="301">
        <f t="shared" si="15"/>
        <v>0</v>
      </c>
      <c r="T42" s="301"/>
      <c r="U42" s="301"/>
      <c r="V42" s="301"/>
      <c r="W42" s="301"/>
      <c r="X42" s="301"/>
      <c r="Y42" s="197"/>
      <c r="Z42" s="302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7.25" customHeight="1">
      <c r="A43" s="134" t="s">
        <v>85</v>
      </c>
      <c r="B43" s="120">
        <v>2276</v>
      </c>
      <c r="C43" s="122">
        <v>210</v>
      </c>
      <c r="D43" s="100">
        <f t="shared" si="13"/>
        <v>0</v>
      </c>
      <c r="E43" s="270">
        <f t="shared" si="13"/>
        <v>0</v>
      </c>
      <c r="F43" s="277">
        <f t="shared" si="3"/>
        <v>0</v>
      </c>
      <c r="G43" s="100">
        <f t="shared" si="3"/>
        <v>0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0">
        <f t="shared" si="11"/>
        <v>0</v>
      </c>
      <c r="M43" s="289"/>
      <c r="N43" s="288"/>
      <c r="O43" s="289"/>
      <c r="P43" s="285">
        <f t="shared" si="14"/>
        <v>0</v>
      </c>
      <c r="Q43" s="289"/>
      <c r="R43" s="289"/>
      <c r="S43" s="277">
        <f t="shared" si="15"/>
        <v>0</v>
      </c>
      <c r="T43" s="277"/>
      <c r="U43" s="277"/>
      <c r="V43" s="277"/>
      <c r="W43" s="277"/>
      <c r="X43" s="277"/>
      <c r="Y43" s="277"/>
      <c r="Z43" s="277"/>
      <c r="AA43" s="139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7.2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318"/>
      <c r="N44" s="319"/>
      <c r="O44" s="318"/>
      <c r="P44" s="320"/>
      <c r="Q44" s="318"/>
      <c r="R44" s="318"/>
      <c r="S44" s="317"/>
      <c r="T44" s="317"/>
      <c r="U44" s="317"/>
      <c r="V44" s="317"/>
      <c r="W44" s="317"/>
      <c r="X44" s="317"/>
      <c r="Y44" s="317"/>
      <c r="Z44" s="317"/>
      <c r="AA44" s="148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318"/>
      <c r="N45" s="319"/>
      <c r="O45" s="318"/>
      <c r="P45" s="320"/>
      <c r="Q45" s="318"/>
      <c r="R45" s="318"/>
      <c r="S45" s="317"/>
      <c r="T45" s="317"/>
      <c r="U45" s="317"/>
      <c r="V45" s="317"/>
      <c r="W45" s="317"/>
      <c r="X45" s="317"/>
      <c r="Y45" s="317"/>
      <c r="Z45" s="317"/>
      <c r="AA45" s="148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221">
        <v>1</v>
      </c>
      <c r="N46" s="221">
        <v>2</v>
      </c>
      <c r="O46" s="221">
        <v>3</v>
      </c>
      <c r="P46" s="221">
        <v>4</v>
      </c>
      <c r="Q46" s="221">
        <v>5</v>
      </c>
      <c r="R46" s="221">
        <v>5</v>
      </c>
      <c r="S46" s="221">
        <v>6</v>
      </c>
      <c r="T46" s="221">
        <v>6</v>
      </c>
      <c r="U46" s="221">
        <v>7</v>
      </c>
      <c r="V46" s="221"/>
      <c r="W46" s="221"/>
      <c r="X46" s="221"/>
      <c r="Y46" s="100"/>
      <c r="Z46" s="277"/>
      <c r="AA46" s="103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31.5" customHeight="1">
      <c r="A47" s="154" t="s">
        <v>87</v>
      </c>
      <c r="B47" s="155">
        <v>2280</v>
      </c>
      <c r="C47" s="156">
        <v>220</v>
      </c>
      <c r="D47" s="91">
        <f t="shared" si="13"/>
        <v>26600</v>
      </c>
      <c r="E47" s="325">
        <f t="shared" si="13"/>
        <v>0</v>
      </c>
      <c r="F47" s="91">
        <f t="shared" si="3"/>
        <v>0</v>
      </c>
      <c r="G47" s="91">
        <f t="shared" si="3"/>
        <v>0</v>
      </c>
      <c r="H47" s="325">
        <f t="shared" si="11"/>
        <v>0</v>
      </c>
      <c r="I47" s="325">
        <f t="shared" si="11"/>
        <v>26532.72</v>
      </c>
      <c r="J47" s="325">
        <f t="shared" si="11"/>
        <v>26532.72</v>
      </c>
      <c r="K47" s="325">
        <f t="shared" si="11"/>
        <v>26532.72</v>
      </c>
      <c r="L47" s="326">
        <f t="shared" si="11"/>
        <v>0</v>
      </c>
      <c r="M47" s="327">
        <f>M49+M48</f>
        <v>26600</v>
      </c>
      <c r="N47" s="328"/>
      <c r="O47" s="329">
        <f>O49+O48</f>
        <v>0</v>
      </c>
      <c r="P47" s="330">
        <f>SUM(P48:P49)</f>
        <v>67.27999999999884</v>
      </c>
      <c r="Q47" s="329">
        <f>Q49+Q48</f>
        <v>0</v>
      </c>
      <c r="R47" s="329">
        <f>R49+R48</f>
        <v>26532.72</v>
      </c>
      <c r="S47" s="329">
        <f>S49+S48</f>
        <v>26532.72</v>
      </c>
      <c r="T47" s="329">
        <f>T49+T48</f>
        <v>26532.72</v>
      </c>
      <c r="U47" s="329">
        <f>U49+U48</f>
        <v>0</v>
      </c>
      <c r="V47" s="331"/>
      <c r="W47" s="331"/>
      <c r="X47" s="331"/>
      <c r="Y47" s="91"/>
      <c r="Z47" s="332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3"/>
        <v>0</v>
      </c>
      <c r="E48" s="270">
        <f t="shared" si="13"/>
        <v>0</v>
      </c>
      <c r="F48" s="277">
        <f t="shared" si="3"/>
        <v>0</v>
      </c>
      <c r="G48" s="100">
        <f t="shared" si="3"/>
        <v>0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287"/>
      <c r="N48" s="288"/>
      <c r="O48" s="289"/>
      <c r="P48" s="285">
        <f>N48+O48-R48</f>
        <v>0</v>
      </c>
      <c r="Q48" s="289"/>
      <c r="R48" s="289"/>
      <c r="S48" s="277">
        <f>Q48+R48-U48</f>
        <v>0</v>
      </c>
      <c r="T48" s="277"/>
      <c r="U48" s="277"/>
      <c r="V48" s="277"/>
      <c r="W48" s="277"/>
      <c r="X48" s="277"/>
      <c r="Y48" s="277"/>
      <c r="Z48" s="278"/>
      <c r="AA48" s="108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ht="34.5" customHeight="1" thickBot="1">
      <c r="A49" s="160" t="s">
        <v>89</v>
      </c>
      <c r="B49" s="120">
        <v>2282</v>
      </c>
      <c r="C49" s="122">
        <v>240</v>
      </c>
      <c r="D49" s="100">
        <f t="shared" si="13"/>
        <v>26600</v>
      </c>
      <c r="E49" s="270">
        <f t="shared" si="13"/>
        <v>26600</v>
      </c>
      <c r="F49" s="100">
        <f t="shared" si="3"/>
        <v>26600</v>
      </c>
      <c r="G49" s="100">
        <f t="shared" si="3"/>
        <v>0</v>
      </c>
      <c r="H49" s="270">
        <f t="shared" si="11"/>
        <v>0</v>
      </c>
      <c r="I49" s="270">
        <f t="shared" si="11"/>
        <v>26532.72</v>
      </c>
      <c r="J49" s="270">
        <f t="shared" si="11"/>
        <v>26532.72</v>
      </c>
      <c r="K49" s="270">
        <f t="shared" si="11"/>
        <v>26532.72</v>
      </c>
      <c r="L49" s="270">
        <f t="shared" si="11"/>
        <v>0</v>
      </c>
      <c r="M49" s="307">
        <v>26600</v>
      </c>
      <c r="N49" s="308">
        <v>26600</v>
      </c>
      <c r="O49" s="309"/>
      <c r="P49" s="310">
        <f>N49+O49-R49</f>
        <v>67.27999999999884</v>
      </c>
      <c r="Q49" s="309">
        <v>0</v>
      </c>
      <c r="R49" s="309">
        <v>26532.72</v>
      </c>
      <c r="S49" s="277">
        <f>Q49+R49-U49</f>
        <v>26532.72</v>
      </c>
      <c r="T49" s="277">
        <v>26532.72</v>
      </c>
      <c r="U49" s="277"/>
      <c r="V49" s="277"/>
      <c r="W49" s="277"/>
      <c r="X49" s="277"/>
      <c r="Y49" s="100"/>
      <c r="Z49" s="278"/>
      <c r="AA49" s="104"/>
      <c r="AB49" s="104"/>
      <c r="AC49" s="104"/>
      <c r="AD49" s="104"/>
      <c r="AE49" s="104"/>
      <c r="AF49" s="104"/>
      <c r="AG49" s="104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3"/>
        <v>0</v>
      </c>
      <c r="E50" s="270">
        <f t="shared" si="13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287">
        <f>M51+M52</f>
        <v>0</v>
      </c>
      <c r="N50" s="287">
        <f aca="true" t="shared" si="17" ref="N50:U50">N51+N52</f>
        <v>0</v>
      </c>
      <c r="O50" s="287">
        <f t="shared" si="17"/>
        <v>0</v>
      </c>
      <c r="P50" s="287">
        <f t="shared" si="17"/>
        <v>0</v>
      </c>
      <c r="Q50" s="287">
        <f t="shared" si="17"/>
        <v>0</v>
      </c>
      <c r="R50" s="287">
        <f t="shared" si="17"/>
        <v>0</v>
      </c>
      <c r="S50" s="287">
        <f t="shared" si="17"/>
        <v>0</v>
      </c>
      <c r="T50" s="287">
        <f t="shared" si="17"/>
        <v>0</v>
      </c>
      <c r="U50" s="287">
        <f t="shared" si="17"/>
        <v>0</v>
      </c>
      <c r="V50" s="277"/>
      <c r="W50" s="277"/>
      <c r="X50" s="277"/>
      <c r="Y50" s="277"/>
      <c r="Z50" s="278"/>
      <c r="AA50" s="108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3"/>
        <v>0</v>
      </c>
      <c r="E51" s="270">
        <f t="shared" si="13"/>
        <v>0</v>
      </c>
      <c r="F51" s="277">
        <f t="shared" si="16"/>
        <v>0</v>
      </c>
      <c r="G51" s="100">
        <f t="shared" si="16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327"/>
      <c r="N51" s="327"/>
      <c r="O51" s="327"/>
      <c r="P51" s="327"/>
      <c r="Q51" s="327"/>
      <c r="R51" s="327"/>
      <c r="S51" s="277">
        <f>Q51+R51-U51</f>
        <v>0</v>
      </c>
      <c r="T51" s="327"/>
      <c r="U51" s="327"/>
      <c r="V51" s="277"/>
      <c r="W51" s="277"/>
      <c r="X51" s="277"/>
      <c r="Y51" s="277"/>
      <c r="Z51" s="278"/>
      <c r="AA51" s="108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15" customHeight="1">
      <c r="A52" s="169" t="s">
        <v>92</v>
      </c>
      <c r="B52" s="98">
        <v>2420</v>
      </c>
      <c r="C52" s="168">
        <v>270</v>
      </c>
      <c r="D52" s="100">
        <f t="shared" si="13"/>
        <v>0</v>
      </c>
      <c r="E52" s="270">
        <f t="shared" si="13"/>
        <v>0</v>
      </c>
      <c r="F52" s="277">
        <f t="shared" si="16"/>
        <v>0</v>
      </c>
      <c r="G52" s="100">
        <f t="shared" si="16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287"/>
      <c r="N52" s="285"/>
      <c r="O52" s="289"/>
      <c r="P52" s="285">
        <f>N52+O52-R52</f>
        <v>0</v>
      </c>
      <c r="Q52" s="289"/>
      <c r="R52" s="289"/>
      <c r="S52" s="277">
        <f>Q52+R52-U52</f>
        <v>0</v>
      </c>
      <c r="T52" s="277"/>
      <c r="U52" s="277"/>
      <c r="V52" s="277"/>
      <c r="W52" s="277"/>
      <c r="X52" s="277"/>
      <c r="Y52" s="277"/>
      <c r="Z52" s="278"/>
      <c r="AA52" s="108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3"/>
        <v>0</v>
      </c>
      <c r="E53" s="270">
        <f t="shared" si="13"/>
        <v>0</v>
      </c>
      <c r="F53" s="277">
        <f t="shared" si="16"/>
        <v>0</v>
      </c>
      <c r="G53" s="100">
        <f t="shared" si="16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287">
        <f>M54+M55+M56</f>
        <v>0</v>
      </c>
      <c r="N53" s="287">
        <f aca="true" t="shared" si="18" ref="N53:Y53">N54+N55+N56</f>
        <v>0</v>
      </c>
      <c r="O53" s="287">
        <f t="shared" si="18"/>
        <v>0</v>
      </c>
      <c r="P53" s="287">
        <f t="shared" si="18"/>
        <v>0</v>
      </c>
      <c r="Q53" s="287">
        <f t="shared" si="18"/>
        <v>0</v>
      </c>
      <c r="R53" s="287">
        <f t="shared" si="18"/>
        <v>0</v>
      </c>
      <c r="S53" s="287">
        <f t="shared" si="18"/>
        <v>0</v>
      </c>
      <c r="T53" s="287">
        <f t="shared" si="18"/>
        <v>0</v>
      </c>
      <c r="U53" s="287">
        <f t="shared" si="18"/>
        <v>0</v>
      </c>
      <c r="V53" s="287">
        <f t="shared" si="18"/>
        <v>0</v>
      </c>
      <c r="W53" s="287">
        <f t="shared" si="18"/>
        <v>0</v>
      </c>
      <c r="X53" s="287">
        <f t="shared" si="18"/>
        <v>0</v>
      </c>
      <c r="Y53" s="287">
        <f t="shared" si="18"/>
        <v>0</v>
      </c>
      <c r="Z53" s="277"/>
      <c r="AA53" s="108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3"/>
        <v>0</v>
      </c>
      <c r="E54" s="270">
        <f t="shared" si="13"/>
        <v>0</v>
      </c>
      <c r="F54" s="277">
        <f t="shared" si="16"/>
        <v>0</v>
      </c>
      <c r="G54" s="100">
        <f t="shared" si="16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287"/>
      <c r="N54" s="289"/>
      <c r="O54" s="289"/>
      <c r="P54" s="295"/>
      <c r="Q54" s="289"/>
      <c r="R54" s="289"/>
      <c r="S54" s="277">
        <f>Q54+R54-U54</f>
        <v>0</v>
      </c>
      <c r="T54" s="289"/>
      <c r="U54" s="289"/>
      <c r="V54" s="277"/>
      <c r="W54" s="277"/>
      <c r="X54" s="277"/>
      <c r="Y54" s="277"/>
      <c r="Z54" s="278"/>
      <c r="AA54" s="108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 t="shared" si="13"/>
        <v>0</v>
      </c>
      <c r="E55" s="270">
        <f t="shared" si="13"/>
        <v>0</v>
      </c>
      <c r="F55" s="100">
        <f t="shared" si="16"/>
        <v>0</v>
      </c>
      <c r="G55" s="100">
        <f t="shared" si="16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287"/>
      <c r="N55" s="285"/>
      <c r="O55" s="289"/>
      <c r="P55" s="285">
        <f>N55+O55-R55</f>
        <v>0</v>
      </c>
      <c r="Q55" s="289"/>
      <c r="R55" s="289"/>
      <c r="S55" s="277">
        <f>Q55+R55-U55</f>
        <v>0</v>
      </c>
      <c r="T55" s="277"/>
      <c r="U55" s="277"/>
      <c r="V55" s="277"/>
      <c r="W55" s="277"/>
      <c r="X55" s="277"/>
      <c r="Y55" s="100"/>
      <c r="Z55" s="278"/>
      <c r="AA55" s="40"/>
      <c r="AB55" s="40"/>
      <c r="AC55" s="40"/>
      <c r="AD55" s="40"/>
      <c r="AE55" s="40"/>
      <c r="AF55" s="40"/>
      <c r="AG55" s="40"/>
    </row>
    <row r="56" spans="1:33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3"/>
        <v>0</v>
      </c>
      <c r="E56" s="270">
        <f t="shared" si="13"/>
        <v>0</v>
      </c>
      <c r="F56" s="100">
        <f t="shared" si="16"/>
        <v>0</v>
      </c>
      <c r="G56" s="100">
        <f t="shared" si="16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287"/>
      <c r="N56" s="285"/>
      <c r="O56" s="289"/>
      <c r="P56" s="285">
        <f>N56+O56-R56</f>
        <v>0</v>
      </c>
      <c r="Q56" s="289"/>
      <c r="R56" s="289"/>
      <c r="S56" s="277">
        <f>Q56+R56-U56</f>
        <v>0</v>
      </c>
      <c r="T56" s="197"/>
      <c r="U56" s="197"/>
      <c r="V56" s="197"/>
      <c r="W56" s="197"/>
      <c r="X56" s="197"/>
      <c r="Y56" s="197"/>
      <c r="Z56" s="333"/>
      <c r="AA56" s="108"/>
      <c r="AB56" s="108"/>
      <c r="AC56" s="108"/>
      <c r="AD56" s="108"/>
      <c r="AE56" s="108"/>
      <c r="AF56" s="108"/>
      <c r="AG56" s="108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3"/>
        <v>0</v>
      </c>
      <c r="E57" s="270">
        <f t="shared" si="13"/>
        <v>0</v>
      </c>
      <c r="F57" s="270">
        <f t="shared" si="16"/>
        <v>0</v>
      </c>
      <c r="G57" s="270">
        <f t="shared" si="16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287">
        <f>M58+M59+M60</f>
        <v>0</v>
      </c>
      <c r="N57" s="287">
        <f aca="true" t="shared" si="19" ref="N57:U57">N58+N59+N60</f>
        <v>0</v>
      </c>
      <c r="O57" s="287">
        <f t="shared" si="19"/>
        <v>0</v>
      </c>
      <c r="P57" s="287">
        <f t="shared" si="19"/>
        <v>0</v>
      </c>
      <c r="Q57" s="287">
        <f t="shared" si="19"/>
        <v>0</v>
      </c>
      <c r="R57" s="287">
        <f t="shared" si="19"/>
        <v>0</v>
      </c>
      <c r="S57" s="287">
        <f t="shared" si="19"/>
        <v>0</v>
      </c>
      <c r="T57" s="287">
        <f t="shared" si="19"/>
        <v>0</v>
      </c>
      <c r="U57" s="287">
        <f t="shared" si="19"/>
        <v>0</v>
      </c>
      <c r="V57" s="270"/>
      <c r="W57" s="270"/>
      <c r="X57" s="270"/>
      <c r="Y57" s="270"/>
      <c r="Z57" s="270"/>
      <c r="AA57" s="407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3"/>
        <v>0</v>
      </c>
      <c r="E58" s="270">
        <f t="shared" si="13"/>
        <v>0</v>
      </c>
      <c r="F58" s="270">
        <f t="shared" si="16"/>
        <v>0</v>
      </c>
      <c r="G58" s="270">
        <f t="shared" si="16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287"/>
      <c r="N58" s="285"/>
      <c r="O58" s="289"/>
      <c r="P58" s="285">
        <f>N58+O58-R58</f>
        <v>0</v>
      </c>
      <c r="Q58" s="289"/>
      <c r="R58" s="289"/>
      <c r="S58" s="277">
        <f>Q58+R58-U58</f>
        <v>0</v>
      </c>
      <c r="T58" s="270"/>
      <c r="U58" s="270"/>
      <c r="V58" s="270"/>
      <c r="W58" s="270"/>
      <c r="X58" s="270"/>
      <c r="Y58" s="270"/>
      <c r="Z58" s="270"/>
      <c r="AA58" s="40"/>
      <c r="AB58" s="40"/>
      <c r="AC58" s="40"/>
      <c r="AD58" s="40"/>
      <c r="AE58" s="40"/>
      <c r="AF58" s="40"/>
      <c r="AG58" s="40"/>
    </row>
    <row r="59" spans="1:33" ht="15" customHeight="1">
      <c r="A59" s="134" t="s">
        <v>99</v>
      </c>
      <c r="B59" s="120">
        <v>2720</v>
      </c>
      <c r="C59" s="122">
        <v>340</v>
      </c>
      <c r="D59" s="100">
        <f t="shared" si="13"/>
        <v>0</v>
      </c>
      <c r="E59" s="270">
        <f t="shared" si="13"/>
        <v>0</v>
      </c>
      <c r="F59" s="270">
        <f t="shared" si="16"/>
        <v>0</v>
      </c>
      <c r="G59" s="270">
        <f t="shared" si="16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287"/>
      <c r="N59" s="287"/>
      <c r="O59" s="287">
        <f>O60+O72+O73+O74</f>
        <v>0</v>
      </c>
      <c r="P59" s="287">
        <f>P60+P72+P73+P74</f>
        <v>0</v>
      </c>
      <c r="Q59" s="287"/>
      <c r="R59" s="287"/>
      <c r="S59" s="277">
        <f>Q59+R59-U59</f>
        <v>0</v>
      </c>
      <c r="T59" s="287"/>
      <c r="U59" s="287"/>
      <c r="V59" s="270"/>
      <c r="W59" s="270"/>
      <c r="X59" s="270"/>
      <c r="Y59" s="270"/>
      <c r="Z59" s="270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 t="shared" si="13"/>
        <v>0</v>
      </c>
      <c r="E60" s="270">
        <f t="shared" si="13"/>
        <v>0</v>
      </c>
      <c r="F60" s="270">
        <f t="shared" si="16"/>
        <v>0</v>
      </c>
      <c r="G60" s="270">
        <f t="shared" si="16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287"/>
      <c r="N60" s="287"/>
      <c r="O60" s="287">
        <f>O61+O62+O65+O68</f>
        <v>0</v>
      </c>
      <c r="P60" s="287">
        <f>P61+P62+P65+P68</f>
        <v>0</v>
      </c>
      <c r="Q60" s="287"/>
      <c r="R60" s="287"/>
      <c r="S60" s="277">
        <f>Q60+R60-U60</f>
        <v>0</v>
      </c>
      <c r="T60" s="287"/>
      <c r="U60" s="287"/>
      <c r="V60" s="270"/>
      <c r="W60" s="270"/>
      <c r="X60" s="270"/>
      <c r="Y60" s="270"/>
      <c r="Z60" s="270"/>
      <c r="AA60" s="40"/>
      <c r="AB60" s="40"/>
      <c r="AC60" s="40"/>
      <c r="AD60" s="40"/>
      <c r="AE60" s="40"/>
      <c r="AF60" s="40"/>
      <c r="AG60" s="40"/>
    </row>
    <row r="61" spans="1:33" ht="15" customHeight="1">
      <c r="A61" s="173" t="s">
        <v>101</v>
      </c>
      <c r="B61" s="128">
        <v>2800</v>
      </c>
      <c r="C61" s="179">
        <v>360</v>
      </c>
      <c r="D61" s="100">
        <f t="shared" si="13"/>
        <v>0</v>
      </c>
      <c r="E61" s="270">
        <f t="shared" si="13"/>
        <v>0</v>
      </c>
      <c r="F61" s="270">
        <f t="shared" si="16"/>
        <v>0</v>
      </c>
      <c r="G61" s="270">
        <f t="shared" si="16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287"/>
      <c r="N61" s="285"/>
      <c r="O61" s="289"/>
      <c r="P61" s="285">
        <f>N61+O61-R61</f>
        <v>0</v>
      </c>
      <c r="Q61" s="289"/>
      <c r="R61" s="289"/>
      <c r="S61" s="270">
        <f>Q61+R61-U61</f>
        <v>0</v>
      </c>
      <c r="T61" s="270"/>
      <c r="U61" s="270"/>
      <c r="V61" s="270"/>
      <c r="W61" s="270"/>
      <c r="X61" s="270"/>
      <c r="Y61" s="270"/>
      <c r="Z61" s="270"/>
      <c r="AA61" s="40"/>
      <c r="AB61" s="40"/>
      <c r="AC61" s="40"/>
      <c r="AD61" s="40"/>
      <c r="AE61" s="40"/>
      <c r="AF61" s="40"/>
      <c r="AG61" s="40"/>
    </row>
    <row r="62" spans="1:33" ht="17.25" customHeight="1">
      <c r="A62" s="168" t="s">
        <v>102</v>
      </c>
      <c r="B62" s="119">
        <v>3000</v>
      </c>
      <c r="C62" s="119">
        <v>370</v>
      </c>
      <c r="D62" s="100">
        <f t="shared" si="13"/>
        <v>0</v>
      </c>
      <c r="E62" s="270">
        <f t="shared" si="13"/>
        <v>0</v>
      </c>
      <c r="F62" s="270">
        <f t="shared" si="16"/>
        <v>0</v>
      </c>
      <c r="G62" s="270">
        <f t="shared" si="16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287">
        <f>M63+M77</f>
        <v>0</v>
      </c>
      <c r="N62" s="287">
        <f aca="true" t="shared" si="20" ref="N62:U62">N63+N77</f>
        <v>0</v>
      </c>
      <c r="O62" s="287">
        <f t="shared" si="20"/>
        <v>0</v>
      </c>
      <c r="P62" s="287">
        <f t="shared" si="20"/>
        <v>0</v>
      </c>
      <c r="Q62" s="287">
        <f t="shared" si="20"/>
        <v>0</v>
      </c>
      <c r="R62" s="287">
        <f t="shared" si="20"/>
        <v>0</v>
      </c>
      <c r="S62" s="287">
        <f t="shared" si="20"/>
        <v>0</v>
      </c>
      <c r="T62" s="287">
        <f t="shared" si="20"/>
        <v>0</v>
      </c>
      <c r="U62" s="287">
        <f t="shared" si="20"/>
        <v>0</v>
      </c>
      <c r="V62" s="270"/>
      <c r="W62" s="270"/>
      <c r="X62" s="270"/>
      <c r="Y62" s="270"/>
      <c r="Z62" s="270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3"/>
        <v>0</v>
      </c>
      <c r="E63" s="270">
        <f t="shared" si="13"/>
        <v>0</v>
      </c>
      <c r="F63" s="270">
        <f t="shared" si="16"/>
        <v>0</v>
      </c>
      <c r="G63" s="270">
        <f t="shared" si="16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336">
        <f>M64+M65+M68+M71+M75+M76</f>
        <v>0</v>
      </c>
      <c r="N63" s="336">
        <f aca="true" t="shared" si="21" ref="N63:U63">N64+N65+N68+N71+N75+N76</f>
        <v>0</v>
      </c>
      <c r="O63" s="336">
        <f t="shared" si="21"/>
        <v>0</v>
      </c>
      <c r="P63" s="336">
        <f t="shared" si="21"/>
        <v>0</v>
      </c>
      <c r="Q63" s="336">
        <f t="shared" si="21"/>
        <v>0</v>
      </c>
      <c r="R63" s="336">
        <f t="shared" si="21"/>
        <v>0</v>
      </c>
      <c r="S63" s="336">
        <f t="shared" si="21"/>
        <v>0</v>
      </c>
      <c r="T63" s="336">
        <f t="shared" si="21"/>
        <v>0</v>
      </c>
      <c r="U63" s="336">
        <f t="shared" si="21"/>
        <v>0</v>
      </c>
      <c r="V63" s="270"/>
      <c r="W63" s="270"/>
      <c r="X63" s="270"/>
      <c r="Y63" s="270"/>
      <c r="Z63" s="270"/>
      <c r="AA63" s="180"/>
      <c r="AB63" s="180"/>
      <c r="AC63" s="180"/>
      <c r="AD63" s="180"/>
      <c r="AE63" s="180"/>
      <c r="AF63" s="180"/>
      <c r="AG63" s="180"/>
    </row>
    <row r="64" spans="1:33" ht="20.25" customHeight="1">
      <c r="A64" s="174" t="s">
        <v>104</v>
      </c>
      <c r="B64" s="132">
        <v>3110</v>
      </c>
      <c r="C64" s="181">
        <v>390</v>
      </c>
      <c r="D64" s="100">
        <f t="shared" si="13"/>
        <v>0</v>
      </c>
      <c r="E64" s="270">
        <f t="shared" si="13"/>
        <v>0</v>
      </c>
      <c r="F64" s="270">
        <f t="shared" si="16"/>
        <v>0</v>
      </c>
      <c r="G64" s="270">
        <f t="shared" si="16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336"/>
      <c r="N64" s="285"/>
      <c r="O64" s="299"/>
      <c r="P64" s="285">
        <f>N64+O64-R64</f>
        <v>0</v>
      </c>
      <c r="Q64" s="299"/>
      <c r="R64" s="299"/>
      <c r="S64" s="270">
        <f>Q64+R64-U64</f>
        <v>0</v>
      </c>
      <c r="T64" s="270"/>
      <c r="U64" s="270"/>
      <c r="V64" s="270"/>
      <c r="W64" s="270"/>
      <c r="X64" s="270"/>
      <c r="Y64" s="270"/>
      <c r="Z64" s="270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3"/>
        <v>0</v>
      </c>
      <c r="E65" s="270">
        <f t="shared" si="13"/>
        <v>0</v>
      </c>
      <c r="F65" s="270">
        <f t="shared" si="16"/>
        <v>0</v>
      </c>
      <c r="G65" s="270">
        <f t="shared" si="16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287">
        <f aca="true" t="shared" si="22" ref="M65:U65">SUM(M66:M67)</f>
        <v>0</v>
      </c>
      <c r="N65" s="287">
        <f t="shared" si="22"/>
        <v>0</v>
      </c>
      <c r="O65" s="287">
        <f t="shared" si="22"/>
        <v>0</v>
      </c>
      <c r="P65" s="287">
        <f t="shared" si="22"/>
        <v>0</v>
      </c>
      <c r="Q65" s="287">
        <f t="shared" si="22"/>
        <v>0</v>
      </c>
      <c r="R65" s="287">
        <f t="shared" si="22"/>
        <v>0</v>
      </c>
      <c r="S65" s="287">
        <f t="shared" si="22"/>
        <v>0</v>
      </c>
      <c r="T65" s="287">
        <f t="shared" si="22"/>
        <v>0</v>
      </c>
      <c r="U65" s="287">
        <f t="shared" si="22"/>
        <v>0</v>
      </c>
      <c r="V65" s="270"/>
      <c r="W65" s="270"/>
      <c r="X65" s="270"/>
      <c r="Y65" s="270"/>
      <c r="Z65" s="270"/>
      <c r="AA65" s="40"/>
      <c r="AB65" s="40"/>
      <c r="AC65" s="40"/>
      <c r="AD65" s="40"/>
      <c r="AE65" s="40"/>
      <c r="AF65" s="40"/>
      <c r="AG65" s="40"/>
    </row>
    <row r="66" spans="1:33" ht="17.25" customHeight="1">
      <c r="A66" s="134" t="s">
        <v>106</v>
      </c>
      <c r="B66" s="182">
        <v>3121</v>
      </c>
      <c r="C66" s="183">
        <v>410</v>
      </c>
      <c r="D66" s="100">
        <f t="shared" si="13"/>
        <v>0</v>
      </c>
      <c r="E66" s="270">
        <f t="shared" si="13"/>
        <v>0</v>
      </c>
      <c r="F66" s="270">
        <f aca="true" t="shared" si="23" ref="F66:G83">N66+V66</f>
        <v>0</v>
      </c>
      <c r="G66" s="270">
        <f t="shared" si="23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336"/>
      <c r="N66" s="285"/>
      <c r="O66" s="299"/>
      <c r="P66" s="285">
        <f>N66+O66-R66</f>
        <v>0</v>
      </c>
      <c r="Q66" s="299"/>
      <c r="R66" s="299"/>
      <c r="S66" s="270">
        <f>Q66+R66-U66</f>
        <v>0</v>
      </c>
      <c r="T66" s="270"/>
      <c r="U66" s="270"/>
      <c r="V66" s="270"/>
      <c r="W66" s="270"/>
      <c r="X66" s="270"/>
      <c r="Y66" s="270"/>
      <c r="Z66" s="270"/>
      <c r="AA66" s="40"/>
      <c r="AB66" s="40"/>
      <c r="AC66" s="40"/>
      <c r="AD66" s="40"/>
      <c r="AE66" s="40"/>
      <c r="AF66" s="40"/>
      <c r="AG66" s="40"/>
    </row>
    <row r="67" spans="1:33" ht="17.25" customHeight="1">
      <c r="A67" s="134" t="s">
        <v>107</v>
      </c>
      <c r="B67" s="182">
        <v>3122</v>
      </c>
      <c r="C67" s="183">
        <v>420</v>
      </c>
      <c r="D67" s="100">
        <f t="shared" si="13"/>
        <v>0</v>
      </c>
      <c r="E67" s="270">
        <f t="shared" si="13"/>
        <v>0</v>
      </c>
      <c r="F67" s="270">
        <f t="shared" si="23"/>
        <v>0</v>
      </c>
      <c r="G67" s="270">
        <f t="shared" si="23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336"/>
      <c r="N67" s="285"/>
      <c r="O67" s="299"/>
      <c r="P67" s="285">
        <f>N67+O67-R67</f>
        <v>0</v>
      </c>
      <c r="Q67" s="299"/>
      <c r="R67" s="299"/>
      <c r="S67" s="270">
        <f>Q67+R67-U67</f>
        <v>0</v>
      </c>
      <c r="T67" s="270"/>
      <c r="U67" s="270"/>
      <c r="V67" s="270"/>
      <c r="W67" s="270"/>
      <c r="X67" s="270"/>
      <c r="Y67" s="270"/>
      <c r="Z67" s="270"/>
      <c r="AA67" s="40"/>
      <c r="AB67" s="40"/>
      <c r="AC67" s="40"/>
      <c r="AD67" s="40"/>
      <c r="AE67" s="40"/>
      <c r="AF67" s="40"/>
      <c r="AG67" s="40"/>
    </row>
    <row r="68" spans="1:33" ht="17.25" customHeight="1">
      <c r="A68" s="184" t="s">
        <v>108</v>
      </c>
      <c r="B68" s="185" t="s">
        <v>109</v>
      </c>
      <c r="C68" s="186">
        <v>430</v>
      </c>
      <c r="D68" s="100">
        <f t="shared" si="13"/>
        <v>0</v>
      </c>
      <c r="E68" s="270">
        <f t="shared" si="13"/>
        <v>0</v>
      </c>
      <c r="F68" s="270">
        <f t="shared" si="23"/>
        <v>0</v>
      </c>
      <c r="G68" s="270">
        <f t="shared" si="23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287">
        <f>SUM(M69:M70)</f>
        <v>0</v>
      </c>
      <c r="N68" s="287">
        <f aca="true" t="shared" si="24" ref="N68:U68">SUM(N69:N70)</f>
        <v>0</v>
      </c>
      <c r="O68" s="287">
        <f t="shared" si="24"/>
        <v>0</v>
      </c>
      <c r="P68" s="287">
        <f t="shared" si="24"/>
        <v>0</v>
      </c>
      <c r="Q68" s="287">
        <f t="shared" si="24"/>
        <v>0</v>
      </c>
      <c r="R68" s="287">
        <f t="shared" si="24"/>
        <v>0</v>
      </c>
      <c r="S68" s="287">
        <f t="shared" si="24"/>
        <v>0</v>
      </c>
      <c r="T68" s="287">
        <f t="shared" si="24"/>
        <v>0</v>
      </c>
      <c r="U68" s="287">
        <f t="shared" si="24"/>
        <v>0</v>
      </c>
      <c r="V68" s="270"/>
      <c r="W68" s="270"/>
      <c r="X68" s="270"/>
      <c r="Y68" s="270"/>
      <c r="Z68" s="270"/>
      <c r="AA68" s="40"/>
      <c r="AB68" s="40"/>
      <c r="AC68" s="40"/>
      <c r="AD68" s="40"/>
      <c r="AE68" s="40"/>
      <c r="AF68" s="40"/>
      <c r="AG68" s="40"/>
    </row>
    <row r="69" spans="1:33" ht="18.75" customHeight="1">
      <c r="A69" s="134" t="s">
        <v>110</v>
      </c>
      <c r="B69" s="187">
        <v>3131</v>
      </c>
      <c r="C69" s="187">
        <v>440</v>
      </c>
      <c r="D69" s="100">
        <f t="shared" si="13"/>
        <v>0</v>
      </c>
      <c r="E69" s="270">
        <f t="shared" si="13"/>
        <v>0</v>
      </c>
      <c r="F69" s="270">
        <f t="shared" si="23"/>
        <v>0</v>
      </c>
      <c r="G69" s="270">
        <f t="shared" si="23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336"/>
      <c r="N69" s="285"/>
      <c r="O69" s="299"/>
      <c r="P69" s="285">
        <f>N69+O69-R69</f>
        <v>0</v>
      </c>
      <c r="Q69" s="299"/>
      <c r="R69" s="299"/>
      <c r="S69" s="270">
        <f>Q69+R69-U69</f>
        <v>0</v>
      </c>
      <c r="T69" s="270"/>
      <c r="U69" s="270"/>
      <c r="V69" s="270"/>
      <c r="W69" s="270"/>
      <c r="X69" s="270"/>
      <c r="Y69" s="270"/>
      <c r="Z69" s="270"/>
      <c r="AA69" s="40"/>
      <c r="AB69" s="40"/>
      <c r="AC69" s="40"/>
      <c r="AD69" s="40"/>
      <c r="AE69" s="40"/>
      <c r="AF69" s="40"/>
      <c r="AG69" s="40"/>
    </row>
    <row r="70" spans="1:33" s="381" customFormat="1" ht="18.75" customHeight="1">
      <c r="A70" s="134" t="s">
        <v>111</v>
      </c>
      <c r="B70" s="188">
        <v>3132</v>
      </c>
      <c r="C70" s="188">
        <v>450</v>
      </c>
      <c r="D70" s="100">
        <f t="shared" si="13"/>
        <v>0</v>
      </c>
      <c r="E70" s="270">
        <f t="shared" si="13"/>
        <v>0</v>
      </c>
      <c r="F70" s="270">
        <f t="shared" si="23"/>
        <v>0</v>
      </c>
      <c r="G70" s="270">
        <f t="shared" si="23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287"/>
      <c r="N70" s="285"/>
      <c r="O70" s="289"/>
      <c r="P70" s="285">
        <f>N70+O70-R70</f>
        <v>0</v>
      </c>
      <c r="Q70" s="289"/>
      <c r="R70" s="289"/>
      <c r="S70" s="270">
        <f>Q70+R70-U70</f>
        <v>0</v>
      </c>
      <c r="T70" s="270"/>
      <c r="U70" s="270"/>
      <c r="V70" s="270"/>
      <c r="W70" s="270"/>
      <c r="X70" s="270"/>
      <c r="Y70" s="270"/>
      <c r="Z70" s="270"/>
      <c r="AA70" s="408"/>
      <c r="AB70" s="408"/>
      <c r="AC70" s="408"/>
      <c r="AD70" s="408"/>
      <c r="AE70" s="408"/>
      <c r="AF70" s="408"/>
      <c r="AG70" s="408"/>
    </row>
    <row r="71" spans="1:33" s="381" customFormat="1" ht="18.75" customHeight="1">
      <c r="A71" s="173" t="s">
        <v>112</v>
      </c>
      <c r="B71" s="182">
        <v>3140</v>
      </c>
      <c r="C71" s="182">
        <v>460</v>
      </c>
      <c r="D71" s="100">
        <f t="shared" si="13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327">
        <f>M72+M73+M74</f>
        <v>0</v>
      </c>
      <c r="N71" s="327">
        <f aca="true" t="shared" si="25" ref="N71:U71">N72+N73+N74</f>
        <v>0</v>
      </c>
      <c r="O71" s="327">
        <f t="shared" si="25"/>
        <v>0</v>
      </c>
      <c r="P71" s="327">
        <f t="shared" si="25"/>
        <v>0</v>
      </c>
      <c r="Q71" s="327">
        <f t="shared" si="25"/>
        <v>0</v>
      </c>
      <c r="R71" s="327">
        <f t="shared" si="25"/>
        <v>0</v>
      </c>
      <c r="S71" s="327">
        <f t="shared" si="25"/>
        <v>0</v>
      </c>
      <c r="T71" s="327">
        <f t="shared" si="25"/>
        <v>0</v>
      </c>
      <c r="U71" s="327">
        <f t="shared" si="25"/>
        <v>0</v>
      </c>
      <c r="V71" s="325"/>
      <c r="W71" s="325"/>
      <c r="X71" s="325"/>
      <c r="Y71" s="325"/>
      <c r="Z71" s="325"/>
      <c r="AA71" s="408"/>
      <c r="AB71" s="408"/>
      <c r="AC71" s="408"/>
      <c r="AD71" s="408"/>
      <c r="AE71" s="408"/>
      <c r="AF71" s="408"/>
      <c r="AG71" s="408"/>
    </row>
    <row r="72" spans="1:33" ht="17.25" customHeight="1">
      <c r="A72" s="134" t="s">
        <v>113</v>
      </c>
      <c r="B72" s="182">
        <v>3141</v>
      </c>
      <c r="C72" s="182">
        <v>470</v>
      </c>
      <c r="D72" s="100">
        <f t="shared" si="13"/>
        <v>0</v>
      </c>
      <c r="E72" s="270">
        <f t="shared" si="13"/>
        <v>0</v>
      </c>
      <c r="F72" s="270">
        <f t="shared" si="23"/>
        <v>0</v>
      </c>
      <c r="G72" s="270">
        <f t="shared" si="23"/>
        <v>0</v>
      </c>
      <c r="H72" s="270">
        <f aca="true" t="shared" si="26" ref="H72:L87">Q72</f>
        <v>0</v>
      </c>
      <c r="I72" s="270">
        <f t="shared" si="26"/>
        <v>0</v>
      </c>
      <c r="J72" s="270">
        <f t="shared" si="26"/>
        <v>0</v>
      </c>
      <c r="K72" s="270">
        <f t="shared" si="26"/>
        <v>0</v>
      </c>
      <c r="L72" s="270">
        <f t="shared" si="26"/>
        <v>0</v>
      </c>
      <c r="M72" s="336"/>
      <c r="N72" s="285"/>
      <c r="O72" s="299"/>
      <c r="P72" s="285">
        <f>N72+O72-R72</f>
        <v>0</v>
      </c>
      <c r="Q72" s="299"/>
      <c r="R72" s="299"/>
      <c r="S72" s="270">
        <f>Q72+R72-U72</f>
        <v>0</v>
      </c>
      <c r="T72" s="270"/>
      <c r="U72" s="270"/>
      <c r="V72" s="270"/>
      <c r="W72" s="270"/>
      <c r="X72" s="270"/>
      <c r="Y72" s="270"/>
      <c r="Z72" s="270"/>
      <c r="AA72" s="40"/>
      <c r="AB72" s="40"/>
      <c r="AC72" s="40"/>
      <c r="AD72" s="40"/>
      <c r="AE72" s="40"/>
      <c r="AF72" s="40"/>
      <c r="AG72" s="40"/>
    </row>
    <row r="73" spans="1:33" ht="17.25" customHeight="1">
      <c r="A73" s="134" t="s">
        <v>114</v>
      </c>
      <c r="B73" s="182">
        <v>3142</v>
      </c>
      <c r="C73" s="182">
        <v>480</v>
      </c>
      <c r="D73" s="100">
        <f t="shared" si="13"/>
        <v>0</v>
      </c>
      <c r="E73" s="270">
        <f t="shared" si="13"/>
        <v>0</v>
      </c>
      <c r="F73" s="270">
        <f t="shared" si="23"/>
        <v>0</v>
      </c>
      <c r="G73" s="270">
        <f t="shared" si="23"/>
        <v>0</v>
      </c>
      <c r="H73" s="270">
        <f t="shared" si="26"/>
        <v>0</v>
      </c>
      <c r="I73" s="270">
        <f t="shared" si="26"/>
        <v>0</v>
      </c>
      <c r="J73" s="270">
        <f t="shared" si="26"/>
        <v>0</v>
      </c>
      <c r="K73" s="270">
        <f t="shared" si="26"/>
        <v>0</v>
      </c>
      <c r="L73" s="270">
        <f t="shared" si="26"/>
        <v>0</v>
      </c>
      <c r="M73" s="336"/>
      <c r="N73" s="285"/>
      <c r="O73" s="299"/>
      <c r="P73" s="285">
        <f>N73+O73-R73</f>
        <v>0</v>
      </c>
      <c r="Q73" s="299"/>
      <c r="R73" s="299"/>
      <c r="S73" s="270">
        <f>Q73+R73-U73</f>
        <v>0</v>
      </c>
      <c r="T73" s="270"/>
      <c r="U73" s="270"/>
      <c r="V73" s="270"/>
      <c r="W73" s="270"/>
      <c r="X73" s="270"/>
      <c r="Y73" s="270"/>
      <c r="Z73" s="270"/>
      <c r="AA73" s="40"/>
      <c r="AB73" s="40"/>
      <c r="AC73" s="40"/>
      <c r="AD73" s="40"/>
      <c r="AE73" s="40"/>
      <c r="AF73" s="40"/>
      <c r="AG73" s="40"/>
    </row>
    <row r="74" spans="1:33" ht="17.25" customHeight="1">
      <c r="A74" s="160" t="s">
        <v>115</v>
      </c>
      <c r="B74" s="182">
        <v>3143</v>
      </c>
      <c r="C74" s="182">
        <v>490</v>
      </c>
      <c r="D74" s="100">
        <f t="shared" si="13"/>
        <v>0</v>
      </c>
      <c r="E74" s="270">
        <f t="shared" si="13"/>
        <v>0</v>
      </c>
      <c r="F74" s="270">
        <f t="shared" si="23"/>
        <v>0</v>
      </c>
      <c r="G74" s="270">
        <f t="shared" si="23"/>
        <v>0</v>
      </c>
      <c r="H74" s="270">
        <f t="shared" si="26"/>
        <v>0</v>
      </c>
      <c r="I74" s="270">
        <f t="shared" si="26"/>
        <v>0</v>
      </c>
      <c r="J74" s="270">
        <f t="shared" si="26"/>
        <v>0</v>
      </c>
      <c r="K74" s="270">
        <f t="shared" si="26"/>
        <v>0</v>
      </c>
      <c r="L74" s="270">
        <f t="shared" si="26"/>
        <v>0</v>
      </c>
      <c r="M74" s="287"/>
      <c r="N74" s="287"/>
      <c r="O74" s="287">
        <f>SUM(O75:O79)</f>
        <v>0</v>
      </c>
      <c r="P74" s="287">
        <f>SUM(P75:P79)</f>
        <v>0</v>
      </c>
      <c r="Q74" s="287"/>
      <c r="R74" s="287"/>
      <c r="S74" s="287">
        <f>SUM(S75:S79)</f>
        <v>0</v>
      </c>
      <c r="T74" s="287"/>
      <c r="U74" s="287"/>
      <c r="V74" s="270"/>
      <c r="W74" s="270"/>
      <c r="X74" s="270"/>
      <c r="Y74" s="270"/>
      <c r="Z74" s="270"/>
      <c r="AA74" s="40"/>
      <c r="AB74" s="40"/>
      <c r="AC74" s="40"/>
      <c r="AD74" s="40"/>
      <c r="AE74" s="40"/>
      <c r="AF74" s="40"/>
      <c r="AG74" s="40"/>
    </row>
    <row r="75" spans="1:33" ht="18" customHeight="1">
      <c r="A75" s="170" t="s">
        <v>116</v>
      </c>
      <c r="B75" s="190">
        <v>3150</v>
      </c>
      <c r="C75" s="190">
        <v>500</v>
      </c>
      <c r="D75" s="100">
        <f>M75</f>
        <v>0</v>
      </c>
      <c r="E75" s="270">
        <f>N75</f>
        <v>0</v>
      </c>
      <c r="F75" s="270">
        <f t="shared" si="23"/>
        <v>0</v>
      </c>
      <c r="G75" s="270">
        <f t="shared" si="23"/>
        <v>0</v>
      </c>
      <c r="H75" s="270">
        <f t="shared" si="26"/>
        <v>0</v>
      </c>
      <c r="I75" s="270">
        <f t="shared" si="26"/>
        <v>0</v>
      </c>
      <c r="J75" s="270">
        <f t="shared" si="26"/>
        <v>0</v>
      </c>
      <c r="K75" s="270">
        <f t="shared" si="26"/>
        <v>0</v>
      </c>
      <c r="L75" s="270">
        <f t="shared" si="26"/>
        <v>0</v>
      </c>
      <c r="M75" s="336"/>
      <c r="N75" s="285"/>
      <c r="O75" s="299"/>
      <c r="P75" s="285">
        <f>N75+O75-R75</f>
        <v>0</v>
      </c>
      <c r="Q75" s="299"/>
      <c r="R75" s="299"/>
      <c r="S75" s="270">
        <f>Q75+R75-U75</f>
        <v>0</v>
      </c>
      <c r="T75" s="270"/>
      <c r="U75" s="270"/>
      <c r="V75" s="270"/>
      <c r="W75" s="270"/>
      <c r="X75" s="270"/>
      <c r="Y75" s="270"/>
      <c r="Z75" s="270"/>
      <c r="AA75" s="40"/>
      <c r="AB75" s="40"/>
      <c r="AC75" s="40"/>
      <c r="AD75" s="40"/>
      <c r="AE75" s="40"/>
      <c r="AF75" s="40"/>
      <c r="AG75" s="40"/>
    </row>
    <row r="76" spans="1:33" ht="16.5" customHeight="1">
      <c r="A76" s="170" t="s">
        <v>117</v>
      </c>
      <c r="B76" s="190">
        <v>3160</v>
      </c>
      <c r="C76" s="190">
        <v>510</v>
      </c>
      <c r="D76" s="100">
        <f>M76</f>
        <v>0</v>
      </c>
      <c r="E76" s="270">
        <f>N76</f>
        <v>0</v>
      </c>
      <c r="F76" s="270">
        <f t="shared" si="23"/>
        <v>0</v>
      </c>
      <c r="G76" s="270">
        <f t="shared" si="23"/>
        <v>0</v>
      </c>
      <c r="H76" s="270">
        <f t="shared" si="26"/>
        <v>0</v>
      </c>
      <c r="I76" s="270">
        <f t="shared" si="26"/>
        <v>0</v>
      </c>
      <c r="J76" s="270">
        <f t="shared" si="26"/>
        <v>0</v>
      </c>
      <c r="K76" s="270">
        <f t="shared" si="26"/>
        <v>0</v>
      </c>
      <c r="L76" s="270">
        <f t="shared" si="26"/>
        <v>0</v>
      </c>
      <c r="M76" s="336"/>
      <c r="N76" s="285"/>
      <c r="O76" s="299"/>
      <c r="P76" s="285">
        <f>N76+O76-R76</f>
        <v>0</v>
      </c>
      <c r="Q76" s="299"/>
      <c r="R76" s="299"/>
      <c r="S76" s="270">
        <f>Q76+R76-U76</f>
        <v>0</v>
      </c>
      <c r="T76" s="270"/>
      <c r="U76" s="270"/>
      <c r="V76" s="270"/>
      <c r="W76" s="270"/>
      <c r="X76" s="270"/>
      <c r="Y76" s="270"/>
      <c r="Z76" s="270"/>
      <c r="AA76" s="40"/>
      <c r="AB76" s="40"/>
      <c r="AC76" s="40"/>
      <c r="AD76" s="40"/>
      <c r="AE76" s="40"/>
      <c r="AF76" s="40"/>
      <c r="AG76" s="40"/>
    </row>
    <row r="77" spans="1:33" ht="16.5" customHeight="1">
      <c r="A77" s="191" t="s">
        <v>118</v>
      </c>
      <c r="B77" s="190">
        <v>3200</v>
      </c>
      <c r="C77" s="190">
        <v>520</v>
      </c>
      <c r="D77" s="100">
        <f>M77</f>
        <v>0</v>
      </c>
      <c r="E77" s="270">
        <f>N77</f>
        <v>0</v>
      </c>
      <c r="F77" s="270">
        <f t="shared" si="23"/>
        <v>0</v>
      </c>
      <c r="G77" s="270">
        <f t="shared" si="23"/>
        <v>0</v>
      </c>
      <c r="H77" s="270">
        <f t="shared" si="26"/>
        <v>0</v>
      </c>
      <c r="I77" s="270">
        <f t="shared" si="26"/>
        <v>0</v>
      </c>
      <c r="J77" s="270">
        <f t="shared" si="26"/>
        <v>0</v>
      </c>
      <c r="K77" s="270">
        <f t="shared" si="26"/>
        <v>0</v>
      </c>
      <c r="L77" s="270">
        <f t="shared" si="26"/>
        <v>0</v>
      </c>
      <c r="M77" s="336">
        <f>M78+M79+M81+M80</f>
        <v>0</v>
      </c>
      <c r="N77" s="336">
        <f aca="true" t="shared" si="27" ref="N77:U77">N78+N79+N81+N80</f>
        <v>0</v>
      </c>
      <c r="O77" s="336">
        <f t="shared" si="27"/>
        <v>0</v>
      </c>
      <c r="P77" s="336">
        <f t="shared" si="27"/>
        <v>0</v>
      </c>
      <c r="Q77" s="336">
        <f t="shared" si="27"/>
        <v>0</v>
      </c>
      <c r="R77" s="336">
        <f t="shared" si="27"/>
        <v>0</v>
      </c>
      <c r="S77" s="336">
        <f t="shared" si="27"/>
        <v>0</v>
      </c>
      <c r="T77" s="336">
        <f t="shared" si="27"/>
        <v>0</v>
      </c>
      <c r="U77" s="336">
        <f t="shared" si="27"/>
        <v>0</v>
      </c>
      <c r="V77" s="336"/>
      <c r="W77" s="270"/>
      <c r="X77" s="270"/>
      <c r="Y77" s="270"/>
      <c r="Z77" s="270"/>
      <c r="AA77" s="40"/>
      <c r="AB77" s="40"/>
      <c r="AC77" s="40"/>
      <c r="AD77" s="40"/>
      <c r="AE77" s="40"/>
      <c r="AF77" s="40"/>
      <c r="AG77" s="40"/>
    </row>
    <row r="78" spans="1:33" ht="17.25" customHeight="1">
      <c r="A78" s="192" t="s">
        <v>119</v>
      </c>
      <c r="B78" s="182">
        <v>3210</v>
      </c>
      <c r="C78" s="182">
        <v>530</v>
      </c>
      <c r="D78" s="100">
        <f>M78</f>
        <v>0</v>
      </c>
      <c r="E78" s="270">
        <f>N78</f>
        <v>0</v>
      </c>
      <c r="F78" s="270">
        <f t="shared" si="23"/>
        <v>0</v>
      </c>
      <c r="G78" s="270">
        <f t="shared" si="23"/>
        <v>0</v>
      </c>
      <c r="H78" s="270">
        <f t="shared" si="26"/>
        <v>0</v>
      </c>
      <c r="I78" s="270">
        <f t="shared" si="26"/>
        <v>0</v>
      </c>
      <c r="J78" s="270">
        <f t="shared" si="26"/>
        <v>0</v>
      </c>
      <c r="K78" s="270">
        <f t="shared" si="26"/>
        <v>0</v>
      </c>
      <c r="L78" s="270">
        <f t="shared" si="26"/>
        <v>0</v>
      </c>
      <c r="M78" s="336"/>
      <c r="N78" s="285"/>
      <c r="O78" s="299"/>
      <c r="P78" s="285">
        <f>N78+O78-R78</f>
        <v>0</v>
      </c>
      <c r="Q78" s="299"/>
      <c r="R78" s="299"/>
      <c r="S78" s="270">
        <f>Q78+R78-U78</f>
        <v>0</v>
      </c>
      <c r="T78" s="270"/>
      <c r="U78" s="270"/>
      <c r="V78" s="270"/>
      <c r="W78" s="270"/>
      <c r="X78" s="270"/>
      <c r="Y78" s="270"/>
      <c r="Z78" s="270"/>
      <c r="AA78" s="40"/>
      <c r="AB78" s="40"/>
      <c r="AC78" s="40"/>
      <c r="AD78" s="40"/>
      <c r="AE78" s="40"/>
      <c r="AF78" s="40"/>
      <c r="AG78" s="40"/>
    </row>
    <row r="79" spans="1:33" ht="15.75" customHeight="1">
      <c r="A79" s="193" t="s">
        <v>120</v>
      </c>
      <c r="B79" s="182">
        <v>3220</v>
      </c>
      <c r="C79" s="182">
        <v>540</v>
      </c>
      <c r="D79" s="100">
        <f>M79</f>
        <v>0</v>
      </c>
      <c r="E79" s="270">
        <f>N79</f>
        <v>0</v>
      </c>
      <c r="F79" s="270">
        <f t="shared" si="23"/>
        <v>0</v>
      </c>
      <c r="G79" s="270">
        <f t="shared" si="23"/>
        <v>0</v>
      </c>
      <c r="H79" s="270">
        <f t="shared" si="26"/>
        <v>0</v>
      </c>
      <c r="I79" s="270">
        <f t="shared" si="26"/>
        <v>0</v>
      </c>
      <c r="J79" s="270">
        <f t="shared" si="26"/>
        <v>0</v>
      </c>
      <c r="K79" s="270">
        <f t="shared" si="26"/>
        <v>0</v>
      </c>
      <c r="L79" s="270">
        <f t="shared" si="26"/>
        <v>0</v>
      </c>
      <c r="M79" s="336"/>
      <c r="N79" s="285"/>
      <c r="O79" s="299"/>
      <c r="P79" s="285">
        <f>N79+O79-R79</f>
        <v>0</v>
      </c>
      <c r="Q79" s="299"/>
      <c r="R79" s="299"/>
      <c r="S79" s="270">
        <f>Q79+R79-U79</f>
        <v>0</v>
      </c>
      <c r="T79" s="270"/>
      <c r="U79" s="270"/>
      <c r="V79" s="270"/>
      <c r="W79" s="270"/>
      <c r="X79" s="270"/>
      <c r="Y79" s="270"/>
      <c r="Z79" s="270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>M80</f>
        <v>0</v>
      </c>
      <c r="E80" s="100">
        <f>N80</f>
        <v>0</v>
      </c>
      <c r="F80" s="100">
        <f>O80</f>
        <v>0</v>
      </c>
      <c r="G80" s="100">
        <f>P80</f>
        <v>0</v>
      </c>
      <c r="H80" s="100">
        <f t="shared" si="26"/>
        <v>0</v>
      </c>
      <c r="I80" s="100">
        <f t="shared" si="26"/>
        <v>0</v>
      </c>
      <c r="J80" s="100">
        <f t="shared" si="26"/>
        <v>0</v>
      </c>
      <c r="K80" s="100">
        <f t="shared" si="26"/>
        <v>0</v>
      </c>
      <c r="L80" s="100">
        <f t="shared" si="26"/>
        <v>0</v>
      </c>
      <c r="M80" s="336"/>
      <c r="N80" s="409"/>
      <c r="O80" s="336"/>
      <c r="P80" s="409"/>
      <c r="Q80" s="336"/>
      <c r="R80" s="336"/>
      <c r="S80" s="270">
        <f>Q80+R80-U80</f>
        <v>0</v>
      </c>
      <c r="T80" s="338"/>
      <c r="U80" s="338"/>
      <c r="V80" s="338"/>
      <c r="W80" s="338"/>
      <c r="X80" s="338"/>
      <c r="Y80" s="338"/>
      <c r="Z80" s="338"/>
      <c r="AA80" s="40"/>
      <c r="AB80" s="40"/>
      <c r="AC80" s="40"/>
      <c r="AD80" s="40"/>
      <c r="AE80" s="40"/>
      <c r="AF80" s="40"/>
      <c r="AG80" s="40"/>
    </row>
    <row r="81" spans="1:33" ht="17.25" customHeight="1">
      <c r="A81" s="193" t="s">
        <v>122</v>
      </c>
      <c r="B81" s="182">
        <v>3240</v>
      </c>
      <c r="C81" s="182">
        <v>560</v>
      </c>
      <c r="D81" s="100">
        <f>M81</f>
        <v>0</v>
      </c>
      <c r="E81" s="270">
        <f>N81</f>
        <v>0</v>
      </c>
      <c r="F81" s="270">
        <f t="shared" si="23"/>
        <v>0</v>
      </c>
      <c r="G81" s="270">
        <f t="shared" si="23"/>
        <v>0</v>
      </c>
      <c r="H81" s="270">
        <f t="shared" si="26"/>
        <v>0</v>
      </c>
      <c r="I81" s="270">
        <f t="shared" si="26"/>
        <v>0</v>
      </c>
      <c r="J81" s="270">
        <f t="shared" si="26"/>
        <v>0</v>
      </c>
      <c r="K81" s="270">
        <f t="shared" si="26"/>
        <v>0</v>
      </c>
      <c r="L81" s="270">
        <f t="shared" si="26"/>
        <v>0</v>
      </c>
      <c r="M81" s="287"/>
      <c r="N81" s="287"/>
      <c r="O81" s="287">
        <f>O82+O86+O92</f>
        <v>0</v>
      </c>
      <c r="P81" s="287">
        <f>P82+P86+P92</f>
        <v>0</v>
      </c>
      <c r="Q81" s="287"/>
      <c r="R81" s="287"/>
      <c r="S81" s="270">
        <f>Q81+R81-U81</f>
        <v>0</v>
      </c>
      <c r="T81" s="287"/>
      <c r="U81" s="287"/>
      <c r="V81" s="287"/>
      <c r="W81" s="287"/>
      <c r="X81" s="287"/>
      <c r="Y81" s="287"/>
      <c r="Z81" s="287"/>
      <c r="AA81" s="410"/>
      <c r="AB81" s="40"/>
      <c r="AC81" s="40"/>
      <c r="AD81" s="40"/>
      <c r="AE81" s="40"/>
      <c r="AF81" s="40"/>
      <c r="AG81" s="40"/>
    </row>
    <row r="82" spans="1:33" ht="18.75" customHeight="1" hidden="1">
      <c r="A82" s="193" t="s">
        <v>123</v>
      </c>
      <c r="B82" s="182">
        <v>2440</v>
      </c>
      <c r="C82" s="182">
        <v>540</v>
      </c>
      <c r="D82" s="100">
        <f>M82</f>
        <v>0</v>
      </c>
      <c r="E82" s="270">
        <f>N82</f>
        <v>0</v>
      </c>
      <c r="F82" s="270">
        <f t="shared" si="23"/>
        <v>0</v>
      </c>
      <c r="G82" s="270">
        <f t="shared" si="23"/>
        <v>0</v>
      </c>
      <c r="H82" s="270">
        <f t="shared" si="26"/>
        <v>0</v>
      </c>
      <c r="I82" s="270">
        <f t="shared" si="26"/>
        <v>0</v>
      </c>
      <c r="J82" s="270">
        <f t="shared" si="26"/>
        <v>0</v>
      </c>
      <c r="K82" s="270">
        <f t="shared" si="26"/>
        <v>0</v>
      </c>
      <c r="L82" s="270">
        <f t="shared" si="26"/>
        <v>0</v>
      </c>
      <c r="M82" s="336">
        <f aca="true" t="shared" si="28" ref="M82:R82">M83+M84+M85</f>
        <v>0</v>
      </c>
      <c r="N82" s="336">
        <f t="shared" si="28"/>
        <v>0</v>
      </c>
      <c r="O82" s="336">
        <f t="shared" si="28"/>
        <v>0</v>
      </c>
      <c r="P82" s="336">
        <f t="shared" si="28"/>
        <v>0</v>
      </c>
      <c r="Q82" s="336">
        <f t="shared" si="28"/>
        <v>0</v>
      </c>
      <c r="R82" s="336">
        <f t="shared" si="28"/>
        <v>0</v>
      </c>
      <c r="S82" s="270">
        <f>Q82+R82-U82</f>
        <v>0</v>
      </c>
      <c r="T82" s="336">
        <f>T83+T84+T85</f>
        <v>0</v>
      </c>
      <c r="U82" s="336">
        <f>U83+U84+U85</f>
        <v>0</v>
      </c>
      <c r="V82" s="270"/>
      <c r="W82" s="270"/>
      <c r="X82" s="270"/>
      <c r="Y82" s="270"/>
      <c r="Z82" s="270"/>
      <c r="AA82" s="40"/>
      <c r="AB82" s="40"/>
      <c r="AC82" s="40"/>
      <c r="AD82" s="40"/>
      <c r="AE82" s="40"/>
      <c r="AF82" s="40"/>
      <c r="AG82" s="40"/>
    </row>
    <row r="83" spans="1:33" ht="18.75" customHeight="1" hidden="1">
      <c r="A83" s="193" t="s">
        <v>124</v>
      </c>
      <c r="B83" s="182">
        <v>2450</v>
      </c>
      <c r="C83" s="182">
        <v>550</v>
      </c>
      <c r="D83" s="100">
        <f>M83</f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6"/>
        <v>0</v>
      </c>
      <c r="I83" s="100">
        <f t="shared" si="26"/>
        <v>0</v>
      </c>
      <c r="J83" s="100">
        <f t="shared" si="26"/>
        <v>0</v>
      </c>
      <c r="K83" s="100">
        <f t="shared" si="26"/>
        <v>0</v>
      </c>
      <c r="L83" s="100">
        <f t="shared" si="26"/>
        <v>0</v>
      </c>
      <c r="M83" s="336"/>
      <c r="N83" s="285"/>
      <c r="O83" s="299"/>
      <c r="P83" s="285"/>
      <c r="Q83" s="299"/>
      <c r="R83" s="299"/>
      <c r="S83" s="270">
        <f aca="true" t="shared" si="29" ref="S83:S93">Q83+R83-U83</f>
        <v>0</v>
      </c>
      <c r="T83" s="270"/>
      <c r="U83" s="270"/>
      <c r="V83" s="270"/>
      <c r="W83" s="270"/>
      <c r="X83" s="270"/>
      <c r="Y83" s="270"/>
      <c r="Z83" s="270"/>
      <c r="AA83" s="40"/>
      <c r="AB83" s="40"/>
      <c r="AC83" s="40"/>
      <c r="AD83" s="40"/>
      <c r="AE83" s="40"/>
      <c r="AF83" s="40"/>
      <c r="AG83" s="40"/>
    </row>
    <row r="84" spans="1:33" ht="18.75" customHeight="1" hidden="1">
      <c r="A84" s="190" t="s">
        <v>125</v>
      </c>
      <c r="B84" s="190">
        <v>3000</v>
      </c>
      <c r="C84" s="190">
        <v>550</v>
      </c>
      <c r="D84" s="100">
        <f>M84</f>
        <v>0</v>
      </c>
      <c r="E84" s="100">
        <f>N84</f>
        <v>0</v>
      </c>
      <c r="F84" s="100">
        <f>O84</f>
        <v>0</v>
      </c>
      <c r="G84" s="100">
        <f>P84</f>
        <v>0</v>
      </c>
      <c r="H84" s="100">
        <f t="shared" si="26"/>
        <v>0</v>
      </c>
      <c r="I84" s="100">
        <f t="shared" si="26"/>
        <v>0</v>
      </c>
      <c r="J84" s="100">
        <f t="shared" si="26"/>
        <v>0</v>
      </c>
      <c r="K84" s="100">
        <f t="shared" si="26"/>
        <v>0</v>
      </c>
      <c r="L84" s="100">
        <f t="shared" si="26"/>
        <v>0</v>
      </c>
      <c r="M84" s="336"/>
      <c r="N84" s="285"/>
      <c r="O84" s="299"/>
      <c r="P84" s="285">
        <f>N84+O84-R84</f>
        <v>0</v>
      </c>
      <c r="Q84" s="299"/>
      <c r="R84" s="299"/>
      <c r="S84" s="270">
        <f t="shared" si="29"/>
        <v>0</v>
      </c>
      <c r="T84" s="270"/>
      <c r="U84" s="270"/>
      <c r="V84" s="270"/>
      <c r="W84" s="270"/>
      <c r="X84" s="270"/>
      <c r="Y84" s="270"/>
      <c r="Z84" s="270"/>
      <c r="AA84" s="40"/>
      <c r="AB84" s="40"/>
      <c r="AC84" s="40"/>
      <c r="AD84" s="40"/>
      <c r="AE84" s="40"/>
      <c r="AF84" s="40"/>
      <c r="AG84" s="40"/>
    </row>
    <row r="85" spans="1:33" ht="17.25" customHeight="1">
      <c r="A85" s="183" t="s">
        <v>126</v>
      </c>
      <c r="B85" s="190">
        <v>4100</v>
      </c>
      <c r="C85" s="190">
        <v>570</v>
      </c>
      <c r="D85" s="100">
        <f>M85</f>
        <v>0</v>
      </c>
      <c r="E85" s="100">
        <f>N85</f>
        <v>0</v>
      </c>
      <c r="F85" s="100">
        <f>O85</f>
        <v>0</v>
      </c>
      <c r="G85" s="100">
        <f>P85</f>
        <v>0</v>
      </c>
      <c r="H85" s="100">
        <f t="shared" si="26"/>
        <v>0</v>
      </c>
      <c r="I85" s="100">
        <f t="shared" si="26"/>
        <v>0</v>
      </c>
      <c r="J85" s="100">
        <f t="shared" si="26"/>
        <v>0</v>
      </c>
      <c r="K85" s="100">
        <f t="shared" si="26"/>
        <v>0</v>
      </c>
      <c r="L85" s="100">
        <f t="shared" si="26"/>
        <v>0</v>
      </c>
      <c r="M85" s="336">
        <f>M86</f>
        <v>0</v>
      </c>
      <c r="N85" s="336">
        <f aca="true" t="shared" si="30" ref="N85:U85">N86</f>
        <v>0</v>
      </c>
      <c r="O85" s="336">
        <f t="shared" si="30"/>
        <v>0</v>
      </c>
      <c r="P85" s="336">
        <f t="shared" si="30"/>
        <v>0</v>
      </c>
      <c r="Q85" s="336">
        <f t="shared" si="30"/>
        <v>0</v>
      </c>
      <c r="R85" s="336">
        <f t="shared" si="30"/>
        <v>0</v>
      </c>
      <c r="S85" s="336">
        <f t="shared" si="30"/>
        <v>0</v>
      </c>
      <c r="T85" s="336">
        <f t="shared" si="30"/>
        <v>0</v>
      </c>
      <c r="U85" s="336">
        <f t="shared" si="30"/>
        <v>0</v>
      </c>
      <c r="V85" s="336"/>
      <c r="W85" s="336"/>
      <c r="X85" s="336"/>
      <c r="Y85" s="336"/>
      <c r="Z85" s="336"/>
      <c r="AA85" s="336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>M86</f>
        <v>0</v>
      </c>
      <c r="E86" s="100">
        <f>N86</f>
        <v>0</v>
      </c>
      <c r="F86" s="100">
        <f>O86</f>
        <v>0</v>
      </c>
      <c r="G86" s="100">
        <f>P86</f>
        <v>0</v>
      </c>
      <c r="H86" s="100">
        <f t="shared" si="26"/>
        <v>0</v>
      </c>
      <c r="I86" s="100">
        <f t="shared" si="26"/>
        <v>0</v>
      </c>
      <c r="J86" s="100">
        <f t="shared" si="26"/>
        <v>0</v>
      </c>
      <c r="K86" s="100">
        <f t="shared" si="26"/>
        <v>0</v>
      </c>
      <c r="L86" s="100">
        <f t="shared" si="26"/>
        <v>0</v>
      </c>
      <c r="M86" s="336">
        <f aca="true" t="shared" si="31" ref="M86:U86">M87+M88+M89</f>
        <v>0</v>
      </c>
      <c r="N86" s="336">
        <f t="shared" si="31"/>
        <v>0</v>
      </c>
      <c r="O86" s="336">
        <f t="shared" si="31"/>
        <v>0</v>
      </c>
      <c r="P86" s="336">
        <f t="shared" si="31"/>
        <v>0</v>
      </c>
      <c r="Q86" s="336">
        <f t="shared" si="31"/>
        <v>0</v>
      </c>
      <c r="R86" s="336">
        <f t="shared" si="31"/>
        <v>0</v>
      </c>
      <c r="S86" s="336">
        <f t="shared" si="31"/>
        <v>0</v>
      </c>
      <c r="T86" s="336">
        <f t="shared" si="31"/>
        <v>0</v>
      </c>
      <c r="U86" s="336">
        <f t="shared" si="31"/>
        <v>0</v>
      </c>
      <c r="V86" s="336"/>
      <c r="W86" s="336"/>
      <c r="X86" s="336"/>
      <c r="Y86" s="336"/>
      <c r="Z86" s="336"/>
      <c r="AA86" s="336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>M87</f>
        <v>0</v>
      </c>
      <c r="E87" s="100">
        <f>N87</f>
        <v>0</v>
      </c>
      <c r="F87" s="100">
        <f>O87</f>
        <v>0</v>
      </c>
      <c r="G87" s="100">
        <f>P87</f>
        <v>0</v>
      </c>
      <c r="H87" s="100">
        <f t="shared" si="26"/>
        <v>0</v>
      </c>
      <c r="I87" s="100">
        <f t="shared" si="26"/>
        <v>0</v>
      </c>
      <c r="J87" s="100">
        <f t="shared" si="26"/>
        <v>0</v>
      </c>
      <c r="K87" s="100">
        <f t="shared" si="26"/>
        <v>0</v>
      </c>
      <c r="L87" s="100">
        <f t="shared" si="26"/>
        <v>0</v>
      </c>
      <c r="M87" s="336"/>
      <c r="N87" s="285"/>
      <c r="O87" s="299"/>
      <c r="P87" s="285"/>
      <c r="Q87" s="299"/>
      <c r="R87" s="299"/>
      <c r="S87" s="270">
        <f t="shared" si="29"/>
        <v>0</v>
      </c>
      <c r="T87" s="270"/>
      <c r="U87" s="270"/>
      <c r="V87" s="270"/>
      <c r="W87" s="270"/>
      <c r="X87" s="270"/>
      <c r="Y87" s="270"/>
      <c r="Z87" s="270"/>
      <c r="AA87" s="40"/>
      <c r="AB87" s="40"/>
      <c r="AC87" s="40"/>
      <c r="AD87" s="40"/>
      <c r="AE87" s="40"/>
      <c r="AF87" s="40"/>
      <c r="AG87" s="40"/>
    </row>
    <row r="88" spans="1:33" ht="14.25" customHeight="1">
      <c r="A88" s="195" t="s">
        <v>129</v>
      </c>
      <c r="B88" s="196">
        <v>4112</v>
      </c>
      <c r="C88" s="196">
        <v>600</v>
      </c>
      <c r="D88" s="197">
        <f>M88</f>
        <v>0</v>
      </c>
      <c r="E88" s="197">
        <f>N88</f>
        <v>0</v>
      </c>
      <c r="F88" s="197">
        <f>O88</f>
        <v>0</v>
      </c>
      <c r="G88" s="197">
        <f>P88</f>
        <v>0</v>
      </c>
      <c r="H88" s="197">
        <f>Q88</f>
        <v>0</v>
      </c>
      <c r="I88" s="197">
        <f>R88</f>
        <v>0</v>
      </c>
      <c r="J88" s="197">
        <f>S88</f>
        <v>0</v>
      </c>
      <c r="K88" s="197">
        <f>T88</f>
        <v>0</v>
      </c>
      <c r="L88" s="197">
        <f>U88</f>
        <v>0</v>
      </c>
      <c r="M88" s="336"/>
      <c r="N88" s="300"/>
      <c r="O88" s="299"/>
      <c r="P88" s="300"/>
      <c r="Q88" s="299"/>
      <c r="R88" s="299"/>
      <c r="S88" s="296">
        <f t="shared" si="29"/>
        <v>0</v>
      </c>
      <c r="T88" s="296"/>
      <c r="U88" s="296"/>
      <c r="V88" s="296"/>
      <c r="W88" s="296"/>
      <c r="X88" s="296"/>
      <c r="Y88" s="296"/>
      <c r="Z88" s="296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100">
        <f>N89</f>
        <v>0</v>
      </c>
      <c r="F89" s="100">
        <f>O89</f>
        <v>0</v>
      </c>
      <c r="G89" s="100">
        <f>P89</f>
        <v>0</v>
      </c>
      <c r="H89" s="100">
        <f>Q89</f>
        <v>0</v>
      </c>
      <c r="I89" s="100">
        <f>R89</f>
        <v>0</v>
      </c>
      <c r="J89" s="100">
        <f>S89</f>
        <v>0</v>
      </c>
      <c r="K89" s="100">
        <f>T89</f>
        <v>0</v>
      </c>
      <c r="L89" s="100">
        <f>U89</f>
        <v>0</v>
      </c>
      <c r="M89" s="289"/>
      <c r="N89" s="285"/>
      <c r="O89" s="289"/>
      <c r="P89" s="285">
        <f>N89+O89-R89</f>
        <v>0</v>
      </c>
      <c r="Q89" s="289"/>
      <c r="R89" s="289"/>
      <c r="S89" s="270">
        <f t="shared" si="29"/>
        <v>0</v>
      </c>
      <c r="T89" s="270"/>
      <c r="U89" s="270"/>
      <c r="V89" s="270"/>
      <c r="W89" s="270"/>
      <c r="X89" s="270"/>
      <c r="Y89" s="270"/>
      <c r="Z89" s="270"/>
      <c r="AA89" s="198"/>
      <c r="AB89" s="198"/>
      <c r="AC89" s="198"/>
      <c r="AD89" s="198"/>
      <c r="AE89" s="198"/>
      <c r="AF89" s="198"/>
      <c r="AG89" s="198"/>
    </row>
    <row r="90" spans="1:33" s="82" customFormat="1" ht="1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318"/>
      <c r="N90" s="320"/>
      <c r="O90" s="318"/>
      <c r="P90" s="320"/>
      <c r="Q90" s="318"/>
      <c r="R90" s="318"/>
      <c r="S90" s="316"/>
      <c r="T90" s="316"/>
      <c r="U90" s="316"/>
      <c r="V90" s="316"/>
      <c r="W90" s="316"/>
      <c r="X90" s="316"/>
      <c r="Y90" s="316"/>
      <c r="Z90" s="316"/>
      <c r="AA90" s="180"/>
      <c r="AB90" s="180"/>
      <c r="AC90" s="180"/>
      <c r="AD90" s="180"/>
      <c r="AE90" s="180"/>
      <c r="AF90" s="180"/>
      <c r="AG90" s="180"/>
    </row>
    <row r="91" spans="1:59" s="199" customFormat="1" ht="14.25" customHeight="1" hidden="1">
      <c r="A91" s="152"/>
      <c r="B91" s="152"/>
      <c r="C91" s="152"/>
      <c r="D91" s="322"/>
      <c r="E91" s="322"/>
      <c r="F91" s="221"/>
      <c r="G91" s="221"/>
      <c r="H91" s="322"/>
      <c r="I91" s="322"/>
      <c r="J91" s="322"/>
      <c r="K91" s="322"/>
      <c r="L91" s="322"/>
      <c r="M91" s="289"/>
      <c r="N91" s="288"/>
      <c r="O91" s="289"/>
      <c r="P91" s="285"/>
      <c r="Q91" s="289"/>
      <c r="R91" s="289"/>
      <c r="S91" s="277"/>
      <c r="T91" s="277"/>
      <c r="U91" s="277"/>
      <c r="V91" s="277"/>
      <c r="W91" s="277"/>
      <c r="X91" s="277"/>
      <c r="Y91" s="100"/>
      <c r="Z91" s="277"/>
      <c r="AA91" s="103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s="199" customFormat="1" ht="15" customHeight="1" hidden="1">
      <c r="A92" s="190"/>
      <c r="B92" s="190"/>
      <c r="C92" s="190"/>
      <c r="D92" s="100">
        <f>M92</f>
        <v>0</v>
      </c>
      <c r="E92" s="100">
        <f>N92</f>
        <v>0</v>
      </c>
      <c r="F92" s="100">
        <f>O92</f>
        <v>0</v>
      </c>
      <c r="G92" s="100">
        <f>P92</f>
        <v>0</v>
      </c>
      <c r="H92" s="100">
        <f>Q92</f>
        <v>0</v>
      </c>
      <c r="I92" s="100">
        <f>R92</f>
        <v>0</v>
      </c>
      <c r="J92" s="100">
        <f>S92</f>
        <v>0</v>
      </c>
      <c r="K92" s="100">
        <f>T92</f>
        <v>0</v>
      </c>
      <c r="L92" s="100">
        <f>U92</f>
        <v>0</v>
      </c>
      <c r="M92" s="289">
        <f aca="true" t="shared" si="32" ref="M92:R92">M93+M94</f>
        <v>0</v>
      </c>
      <c r="N92" s="289">
        <f t="shared" si="32"/>
        <v>0</v>
      </c>
      <c r="O92" s="289">
        <f t="shared" si="32"/>
        <v>0</v>
      </c>
      <c r="P92" s="289">
        <f t="shared" si="32"/>
        <v>0</v>
      </c>
      <c r="Q92" s="289">
        <f t="shared" si="32"/>
        <v>0</v>
      </c>
      <c r="R92" s="289">
        <f t="shared" si="32"/>
        <v>0</v>
      </c>
      <c r="S92" s="270">
        <f t="shared" si="29"/>
        <v>0</v>
      </c>
      <c r="T92" s="289">
        <f>T93+T94</f>
        <v>0</v>
      </c>
      <c r="U92" s="289">
        <f>U93+U94</f>
        <v>0</v>
      </c>
      <c r="V92" s="270"/>
      <c r="W92" s="270"/>
      <c r="X92" s="270"/>
      <c r="Y92" s="270"/>
      <c r="Z92" s="270"/>
      <c r="AA92" s="198"/>
      <c r="AB92" s="198"/>
      <c r="AC92" s="198"/>
      <c r="AD92" s="198"/>
      <c r="AE92" s="198"/>
      <c r="AF92" s="198"/>
      <c r="AG92" s="198"/>
    </row>
    <row r="93" spans="1:33" ht="18.75" customHeight="1" hidden="1">
      <c r="A93" s="411"/>
      <c r="B93" s="412"/>
      <c r="C93" s="412"/>
      <c r="D93" s="413">
        <f>M93</f>
        <v>0</v>
      </c>
      <c r="E93" s="413">
        <f>N93</f>
        <v>0</v>
      </c>
      <c r="F93" s="413">
        <f>O93</f>
        <v>0</v>
      </c>
      <c r="G93" s="413">
        <f>P93</f>
        <v>0</v>
      </c>
      <c r="H93" s="413">
        <f>Q93</f>
        <v>0</v>
      </c>
      <c r="I93" s="413">
        <f>R93</f>
        <v>0</v>
      </c>
      <c r="J93" s="413">
        <f>S93</f>
        <v>0</v>
      </c>
      <c r="K93" s="413">
        <f>T93</f>
        <v>0</v>
      </c>
      <c r="L93" s="413">
        <f>U93</f>
        <v>0</v>
      </c>
      <c r="M93" s="414"/>
      <c r="N93" s="415"/>
      <c r="O93" s="416"/>
      <c r="P93" s="415"/>
      <c r="Q93" s="416"/>
      <c r="R93" s="416"/>
      <c r="S93" s="417">
        <f t="shared" si="29"/>
        <v>0</v>
      </c>
      <c r="T93" s="417"/>
      <c r="U93" s="417"/>
      <c r="V93" s="417"/>
      <c r="W93" s="417"/>
      <c r="X93" s="417"/>
      <c r="Y93" s="417"/>
      <c r="Z93" s="417"/>
      <c r="AA93" s="40"/>
      <c r="AB93" s="40"/>
      <c r="AC93" s="40"/>
      <c r="AD93" s="40"/>
      <c r="AE93" s="40"/>
      <c r="AF93" s="40"/>
      <c r="AG93" s="40"/>
    </row>
    <row r="94" spans="1:33" s="82" customFormat="1" ht="18.75" customHeight="1">
      <c r="A94" s="200"/>
      <c r="B94" s="213"/>
      <c r="C94" s="214"/>
      <c r="D94" s="215"/>
      <c r="E94" s="316"/>
      <c r="F94" s="316"/>
      <c r="G94" s="316"/>
      <c r="H94" s="316"/>
      <c r="I94" s="316"/>
      <c r="J94" s="316"/>
      <c r="K94" s="316" t="s">
        <v>86</v>
      </c>
      <c r="L94" s="316"/>
      <c r="M94" s="318"/>
      <c r="N94" s="320"/>
      <c r="O94" s="318"/>
      <c r="P94" s="320"/>
      <c r="Q94" s="318"/>
      <c r="R94" s="318"/>
      <c r="S94" s="316"/>
      <c r="T94" s="316"/>
      <c r="U94" s="316"/>
      <c r="V94" s="316"/>
      <c r="W94" s="316"/>
      <c r="X94" s="316"/>
      <c r="Y94" s="316"/>
      <c r="Z94" s="316"/>
      <c r="AA94" s="180"/>
      <c r="AB94" s="180"/>
      <c r="AC94" s="180"/>
      <c r="AD94" s="180"/>
      <c r="AE94" s="180"/>
      <c r="AF94" s="180"/>
      <c r="AG94" s="180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221">
        <v>5</v>
      </c>
      <c r="G95" s="221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289"/>
      <c r="N95" s="288"/>
      <c r="O95" s="289"/>
      <c r="P95" s="285"/>
      <c r="Q95" s="289"/>
      <c r="R95" s="289"/>
      <c r="S95" s="277"/>
      <c r="T95" s="277"/>
      <c r="U95" s="277"/>
      <c r="V95" s="277"/>
      <c r="W95" s="277"/>
      <c r="X95" s="277"/>
      <c r="Y95" s="100"/>
      <c r="Z95" s="277"/>
      <c r="AA95" s="103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21" customHeight="1">
      <c r="A96" s="190" t="s">
        <v>131</v>
      </c>
      <c r="B96" s="190">
        <v>4200</v>
      </c>
      <c r="C96" s="347">
        <v>620</v>
      </c>
      <c r="D96" s="197">
        <f aca="true" t="shared" si="33" ref="D96:L96">M96</f>
        <v>0</v>
      </c>
      <c r="E96" s="197">
        <f t="shared" si="33"/>
        <v>0</v>
      </c>
      <c r="F96" s="197">
        <f t="shared" si="33"/>
        <v>0</v>
      </c>
      <c r="G96" s="197">
        <f t="shared" si="33"/>
        <v>0</v>
      </c>
      <c r="H96" s="197">
        <f t="shared" si="33"/>
        <v>0</v>
      </c>
      <c r="I96" s="197">
        <f t="shared" si="33"/>
        <v>0</v>
      </c>
      <c r="J96" s="197">
        <f t="shared" si="33"/>
        <v>0</v>
      </c>
      <c r="K96" s="197">
        <f t="shared" si="33"/>
        <v>0</v>
      </c>
      <c r="L96" s="197">
        <f t="shared" si="33"/>
        <v>0</v>
      </c>
      <c r="M96" s="323">
        <f>M97+M98</f>
        <v>0</v>
      </c>
      <c r="N96" s="323">
        <f aca="true" t="shared" si="34" ref="N96:AJ96">N97+N98</f>
        <v>0</v>
      </c>
      <c r="O96" s="323">
        <f t="shared" si="34"/>
        <v>0</v>
      </c>
      <c r="P96" s="323">
        <f t="shared" si="34"/>
        <v>0</v>
      </c>
      <c r="Q96" s="323">
        <f t="shared" si="34"/>
        <v>0</v>
      </c>
      <c r="R96" s="323">
        <f t="shared" si="34"/>
        <v>0</v>
      </c>
      <c r="S96" s="323">
        <f t="shared" si="34"/>
        <v>0</v>
      </c>
      <c r="T96" s="323">
        <f t="shared" si="34"/>
        <v>0</v>
      </c>
      <c r="U96" s="323">
        <f t="shared" si="34"/>
        <v>0</v>
      </c>
      <c r="V96" s="348">
        <f t="shared" si="34"/>
        <v>0</v>
      </c>
      <c r="W96" s="348">
        <f t="shared" si="34"/>
        <v>0</v>
      </c>
      <c r="X96" s="348">
        <f t="shared" si="34"/>
        <v>0</v>
      </c>
      <c r="Y96" s="348">
        <f t="shared" si="34"/>
        <v>0</v>
      </c>
      <c r="Z96" s="348">
        <f t="shared" si="34"/>
        <v>0</v>
      </c>
      <c r="AA96" s="348">
        <f t="shared" si="34"/>
        <v>0</v>
      </c>
      <c r="AB96" s="348">
        <f t="shared" si="34"/>
        <v>0</v>
      </c>
      <c r="AC96" s="348">
        <f t="shared" si="34"/>
        <v>0</v>
      </c>
      <c r="AD96" s="348">
        <f t="shared" si="34"/>
        <v>0</v>
      </c>
      <c r="AE96" s="348">
        <f t="shared" si="34"/>
        <v>0</v>
      </c>
      <c r="AF96" s="348">
        <f t="shared" si="34"/>
        <v>0</v>
      </c>
      <c r="AG96" s="348">
        <f t="shared" si="34"/>
        <v>0</v>
      </c>
      <c r="AH96" s="348">
        <f t="shared" si="34"/>
        <v>0</v>
      </c>
      <c r="AI96" s="348">
        <f t="shared" si="34"/>
        <v>0</v>
      </c>
      <c r="AJ96" s="348">
        <f t="shared" si="34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5" ref="H97:L98">P97</f>
        <v>0</v>
      </c>
      <c r="I97" s="100">
        <f t="shared" si="35"/>
        <v>0</v>
      </c>
      <c r="J97" s="100">
        <f t="shared" si="35"/>
        <v>0</v>
      </c>
      <c r="K97" s="100">
        <f t="shared" si="35"/>
        <v>0</v>
      </c>
      <c r="L97" s="100">
        <f t="shared" si="35"/>
        <v>0</v>
      </c>
      <c r="M97" s="348"/>
      <c r="N97" s="324"/>
      <c r="O97" s="324"/>
      <c r="P97" s="324"/>
      <c r="Q97" s="324"/>
      <c r="R97" s="324"/>
      <c r="S97" s="270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5"/>
        <v>0</v>
      </c>
      <c r="I98" s="100">
        <f t="shared" si="35"/>
        <v>0</v>
      </c>
      <c r="J98" s="100">
        <f t="shared" si="35"/>
        <v>0</v>
      </c>
      <c r="K98" s="100">
        <f t="shared" si="35"/>
        <v>0</v>
      </c>
      <c r="L98" s="100">
        <f t="shared" si="35"/>
        <v>0</v>
      </c>
      <c r="M98" s="348"/>
      <c r="N98" s="324"/>
      <c r="O98" s="324"/>
      <c r="P98" s="324"/>
      <c r="Q98" s="324"/>
      <c r="R98" s="324"/>
      <c r="S98" s="270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97">
        <f>N99</f>
        <v>7000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>
        <v>7000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6" ref="F100:L100">N100</f>
        <v>0</v>
      </c>
      <c r="G100" s="100">
        <f t="shared" si="36"/>
        <v>0</v>
      </c>
      <c r="H100" s="100">
        <f t="shared" si="36"/>
        <v>0</v>
      </c>
      <c r="I100" s="100">
        <f t="shared" si="36"/>
        <v>0</v>
      </c>
      <c r="J100" s="100">
        <f t="shared" si="36"/>
        <v>0</v>
      </c>
      <c r="K100" s="100">
        <f t="shared" si="36"/>
        <v>0</v>
      </c>
      <c r="L100" s="100">
        <f t="shared" si="36"/>
        <v>0</v>
      </c>
      <c r="M100" s="418"/>
      <c r="N100" s="348"/>
      <c r="O100" s="324"/>
      <c r="P100" s="324"/>
      <c r="Q100" s="324"/>
      <c r="R100" s="324"/>
      <c r="S100" s="270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30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3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2">
    <mergeCell ref="C103:D103"/>
    <mergeCell ref="J103:K103"/>
    <mergeCell ref="C105:D105"/>
    <mergeCell ref="J105:K105"/>
    <mergeCell ref="A7:J7"/>
    <mergeCell ref="A16:C16"/>
    <mergeCell ref="D16:K16"/>
    <mergeCell ref="J102:K102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55" r:id="rId1"/>
  <rowBreaks count="1" manualBreakCount="1">
    <brk id="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B29">
      <selection activeCell="A7" sqref="A7:J7"/>
    </sheetView>
  </sheetViews>
  <sheetFormatPr defaultColWidth="9.00390625" defaultRowHeight="17.25" customHeight="1"/>
  <cols>
    <col min="1" max="1" width="70.50390625" style="40" customWidth="1"/>
    <col min="2" max="2" width="9.375" style="106" customWidth="1"/>
    <col min="3" max="3" width="8.125" style="216" customWidth="1"/>
    <col min="4" max="4" width="17.00390625" style="216" customWidth="1"/>
    <col min="5" max="5" width="16.625" style="216" customWidth="1"/>
    <col min="6" max="6" width="13.875" style="105" hidden="1" customWidth="1"/>
    <col min="7" max="7" width="16.50390625" style="105" hidden="1" customWidth="1"/>
    <col min="8" max="8" width="13.625" style="105" customWidth="1"/>
    <col min="9" max="9" width="14.625" style="105" customWidth="1"/>
    <col min="10" max="10" width="16.625" style="105" customWidth="1"/>
    <col min="11" max="11" width="16.125" style="216" customWidth="1"/>
    <col min="12" max="12" width="14.875" style="216" customWidth="1"/>
    <col min="13" max="13" width="17.50390625" style="217" customWidth="1"/>
    <col min="14" max="14" width="15.87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7.50390625" style="106" customWidth="1"/>
    <col min="21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54.75" customHeight="1">
      <c r="A16" s="61" t="s">
        <v>20</v>
      </c>
      <c r="B16" s="61"/>
      <c r="C16" s="61"/>
      <c r="D16" s="419" t="s">
        <v>148</v>
      </c>
      <c r="E16" s="419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/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5.25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1" t="s">
        <v>40</v>
      </c>
      <c r="M19" s="77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/>
      <c r="W19" s="263"/>
      <c r="X19" s="263"/>
      <c r="Y19" s="263"/>
      <c r="Z19" s="264"/>
    </row>
    <row r="20" spans="1:26" s="87" customFormat="1" ht="12.75" customHeight="1" thickBot="1">
      <c r="A20" s="83">
        <v>1</v>
      </c>
      <c r="B20" s="84">
        <v>2</v>
      </c>
      <c r="C20" s="85">
        <v>3</v>
      </c>
      <c r="D20" s="84">
        <v>4</v>
      </c>
      <c r="E20" s="265">
        <v>5</v>
      </c>
      <c r="F20" s="265">
        <v>5</v>
      </c>
      <c r="G20" s="84">
        <v>6</v>
      </c>
      <c r="H20" s="265">
        <v>6</v>
      </c>
      <c r="I20" s="84">
        <v>7</v>
      </c>
      <c r="J20" s="265">
        <v>8</v>
      </c>
      <c r="K20" s="266">
        <v>9</v>
      </c>
      <c r="L20" s="267">
        <v>10</v>
      </c>
      <c r="M20" s="268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/>
      <c r="W20" s="84"/>
      <c r="X20" s="265"/>
      <c r="Y20" s="84"/>
      <c r="Z20" s="265"/>
    </row>
    <row r="21" spans="1:59" ht="15" customHeight="1" thickBot="1">
      <c r="A21" s="88" t="s">
        <v>52</v>
      </c>
      <c r="B21" s="89"/>
      <c r="C21" s="90" t="s">
        <v>53</v>
      </c>
      <c r="D21" s="100">
        <f>M21</f>
        <v>164000</v>
      </c>
      <c r="E21" s="270">
        <f>N21</f>
        <v>164000</v>
      </c>
      <c r="F21" s="270">
        <f aca="true" t="shared" si="0" ref="F21:L36">O21</f>
        <v>0</v>
      </c>
      <c r="G21" s="270">
        <f t="shared" si="0"/>
        <v>0</v>
      </c>
      <c r="H21" s="270">
        <f t="shared" si="0"/>
        <v>0</v>
      </c>
      <c r="I21" s="270">
        <f t="shared" si="0"/>
        <v>163610</v>
      </c>
      <c r="J21" s="270">
        <f t="shared" si="0"/>
        <v>163610</v>
      </c>
      <c r="K21" s="270">
        <f t="shared" si="0"/>
        <v>163610</v>
      </c>
      <c r="L21" s="271">
        <f t="shared" si="0"/>
        <v>0</v>
      </c>
      <c r="M21" s="272">
        <f>M22+M62+M85+M100+M96</f>
        <v>164000</v>
      </c>
      <c r="N21" s="272">
        <f>N25+N28+N31+N32+N37+N99+N49+N60+N57</f>
        <v>164000</v>
      </c>
      <c r="O21" s="272">
        <f aca="true" t="shared" si="1" ref="O21:U21">O22+O62+O85+O100+O96</f>
        <v>0</v>
      </c>
      <c r="P21" s="272">
        <f t="shared" si="1"/>
        <v>0</v>
      </c>
      <c r="Q21" s="272">
        <f t="shared" si="1"/>
        <v>0</v>
      </c>
      <c r="R21" s="272">
        <f t="shared" si="1"/>
        <v>163610</v>
      </c>
      <c r="S21" s="272">
        <f t="shared" si="1"/>
        <v>163610</v>
      </c>
      <c r="T21" s="272">
        <f t="shared" si="1"/>
        <v>163610</v>
      </c>
      <c r="U21" s="272">
        <f t="shared" si="1"/>
        <v>0</v>
      </c>
      <c r="V21" s="100"/>
      <c r="W21" s="100"/>
      <c r="X21" s="100"/>
      <c r="Y21" s="100"/>
      <c r="Z21" s="100"/>
      <c r="AA21" s="273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7.25" customHeight="1">
      <c r="A22" s="97" t="s">
        <v>54</v>
      </c>
      <c r="B22" s="98">
        <v>2000</v>
      </c>
      <c r="C22" s="99" t="s">
        <v>55</v>
      </c>
      <c r="D22" s="100">
        <f aca="true" t="shared" si="2" ref="D22:E37">M22</f>
        <v>164000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163610</v>
      </c>
      <c r="J22" s="270">
        <f t="shared" si="0"/>
        <v>163610</v>
      </c>
      <c r="K22" s="270">
        <f t="shared" si="0"/>
        <v>163610</v>
      </c>
      <c r="L22" s="271">
        <f t="shared" si="0"/>
        <v>0</v>
      </c>
      <c r="M22" s="276">
        <f>M23+M29+M50+M53+M57+M61</f>
        <v>164000</v>
      </c>
      <c r="N22" s="276"/>
      <c r="O22" s="276">
        <f aca="true" t="shared" si="4" ref="O22:U22">O23+O29+O50+O53+O57+O61</f>
        <v>0</v>
      </c>
      <c r="P22" s="276">
        <f t="shared" si="4"/>
        <v>0</v>
      </c>
      <c r="Q22" s="276">
        <f t="shared" si="4"/>
        <v>0</v>
      </c>
      <c r="R22" s="276">
        <f t="shared" si="4"/>
        <v>163610</v>
      </c>
      <c r="S22" s="276">
        <f t="shared" si="4"/>
        <v>163610</v>
      </c>
      <c r="T22" s="276">
        <f t="shared" si="4"/>
        <v>163610</v>
      </c>
      <c r="U22" s="276">
        <f t="shared" si="4"/>
        <v>0</v>
      </c>
      <c r="V22" s="100"/>
      <c r="W22" s="100"/>
      <c r="X22" s="100"/>
      <c r="Y22" s="100"/>
      <c r="Z22" s="100"/>
      <c r="AA22" s="273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1">
        <f t="shared" si="0"/>
        <v>0</v>
      </c>
      <c r="M23" s="276">
        <f aca="true" t="shared" si="5" ref="M23:V23">M25+M28</f>
        <v>0</v>
      </c>
      <c r="N23" s="276"/>
      <c r="O23" s="276">
        <f t="shared" si="5"/>
        <v>0</v>
      </c>
      <c r="P23" s="276">
        <f t="shared" si="5"/>
        <v>0</v>
      </c>
      <c r="Q23" s="276">
        <f t="shared" si="5"/>
        <v>0</v>
      </c>
      <c r="R23" s="276">
        <f t="shared" si="5"/>
        <v>0</v>
      </c>
      <c r="S23" s="276">
        <f t="shared" si="5"/>
        <v>0</v>
      </c>
      <c r="T23" s="276">
        <f t="shared" si="5"/>
        <v>0</v>
      </c>
      <c r="U23" s="276">
        <f t="shared" si="5"/>
        <v>0</v>
      </c>
      <c r="V23" s="276">
        <f t="shared" si="5"/>
        <v>0</v>
      </c>
      <c r="W23" s="277"/>
      <c r="X23" s="277"/>
      <c r="Y23" s="277"/>
      <c r="Z23" s="278"/>
      <c r="AA23" s="279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1">
        <f t="shared" si="0"/>
        <v>0</v>
      </c>
      <c r="M24" s="281">
        <f aca="true" t="shared" si="6" ref="M24:R24">M26+M27</f>
        <v>0</v>
      </c>
      <c r="N24" s="282">
        <f t="shared" si="6"/>
        <v>0</v>
      </c>
      <c r="O24" s="283">
        <f t="shared" si="6"/>
        <v>0</v>
      </c>
      <c r="P24" s="284">
        <f t="shared" si="6"/>
        <v>0</v>
      </c>
      <c r="Q24" s="283">
        <f t="shared" si="6"/>
        <v>0</v>
      </c>
      <c r="R24" s="283">
        <f t="shared" si="6"/>
        <v>0</v>
      </c>
      <c r="S24" s="277"/>
      <c r="T24" s="277"/>
      <c r="U24" s="277"/>
      <c r="V24" s="277"/>
      <c r="W24" s="277"/>
      <c r="X24" s="277"/>
      <c r="Y24" s="277"/>
      <c r="Z24" s="278"/>
      <c r="AA24" s="279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1">
        <f t="shared" si="0"/>
        <v>0</v>
      </c>
      <c r="M25" s="281">
        <f>M26+M27</f>
        <v>0</v>
      </c>
      <c r="N25" s="281"/>
      <c r="O25" s="281">
        <f aca="true" t="shared" si="7" ref="O25:U25">O26+O27</f>
        <v>0</v>
      </c>
      <c r="P25" s="281">
        <f t="shared" si="7"/>
        <v>0</v>
      </c>
      <c r="Q25" s="281">
        <f t="shared" si="7"/>
        <v>0</v>
      </c>
      <c r="R25" s="281">
        <f t="shared" si="7"/>
        <v>0</v>
      </c>
      <c r="S25" s="281">
        <f t="shared" si="7"/>
        <v>0</v>
      </c>
      <c r="T25" s="281">
        <f t="shared" si="7"/>
        <v>0</v>
      </c>
      <c r="U25" s="281">
        <f t="shared" si="7"/>
        <v>0</v>
      </c>
      <c r="V25" s="277"/>
      <c r="W25" s="277"/>
      <c r="X25" s="277"/>
      <c r="Y25" s="277"/>
      <c r="Z25" s="278"/>
      <c r="AA25" s="279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1">
        <f t="shared" si="0"/>
        <v>0</v>
      </c>
      <c r="M26" s="281"/>
      <c r="N26" s="282"/>
      <c r="O26" s="283"/>
      <c r="P26" s="285">
        <f>N26+O26-R26</f>
        <v>0</v>
      </c>
      <c r="Q26" s="283"/>
      <c r="R26" s="283"/>
      <c r="S26" s="277">
        <f>Q26+R26-U26</f>
        <v>0</v>
      </c>
      <c r="T26" s="277"/>
      <c r="U26" s="277"/>
      <c r="V26" s="277"/>
      <c r="W26" s="277"/>
      <c r="X26" s="277"/>
      <c r="Y26" s="100"/>
      <c r="Z26" s="278"/>
      <c r="AA26" s="273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1">
        <f t="shared" si="0"/>
        <v>0</v>
      </c>
      <c r="M27" s="281"/>
      <c r="N27" s="282"/>
      <c r="O27" s="283"/>
      <c r="P27" s="285">
        <f>N27+O27-R27</f>
        <v>0</v>
      </c>
      <c r="Q27" s="283"/>
      <c r="R27" s="283"/>
      <c r="S27" s="277">
        <f>Q27+R27-U27</f>
        <v>0</v>
      </c>
      <c r="T27" s="277"/>
      <c r="U27" s="277"/>
      <c r="V27" s="277"/>
      <c r="W27" s="277"/>
      <c r="X27" s="277"/>
      <c r="Y27" s="277"/>
      <c r="Z27" s="278"/>
      <c r="AA27" s="279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1">
        <f t="shared" si="0"/>
        <v>0</v>
      </c>
      <c r="M28" s="281"/>
      <c r="N28" s="282"/>
      <c r="O28" s="283"/>
      <c r="P28" s="286">
        <f>N28+O28-R28</f>
        <v>0</v>
      </c>
      <c r="Q28" s="283"/>
      <c r="R28" s="283"/>
      <c r="S28" s="277">
        <f>Q28+R28-U28</f>
        <v>0</v>
      </c>
      <c r="T28" s="277"/>
      <c r="U28" s="277"/>
      <c r="V28" s="277"/>
      <c r="W28" s="277"/>
      <c r="X28" s="277"/>
      <c r="Y28" s="100"/>
      <c r="Z28" s="278"/>
      <c r="AA28" s="273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5" customHeight="1">
      <c r="A29" s="118" t="s">
        <v>68</v>
      </c>
      <c r="B29" s="119">
        <v>2200</v>
      </c>
      <c r="C29" s="99" t="s">
        <v>69</v>
      </c>
      <c r="D29" s="100">
        <f t="shared" si="2"/>
        <v>328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0</v>
      </c>
      <c r="J29" s="270">
        <f t="shared" si="0"/>
        <v>0</v>
      </c>
      <c r="K29" s="270">
        <f t="shared" si="0"/>
        <v>0</v>
      </c>
      <c r="L29" s="271">
        <f t="shared" si="0"/>
        <v>0</v>
      </c>
      <c r="M29" s="287">
        <f aca="true" t="shared" si="8" ref="M29:AA29">M30+M31+M32+M33+M35+M36+M37+M47</f>
        <v>328</v>
      </c>
      <c r="N29" s="287"/>
      <c r="O29" s="287">
        <f t="shared" si="8"/>
        <v>0</v>
      </c>
      <c r="P29" s="287">
        <f t="shared" si="8"/>
        <v>0</v>
      </c>
      <c r="Q29" s="287">
        <f t="shared" si="8"/>
        <v>0</v>
      </c>
      <c r="R29" s="287">
        <f t="shared" si="8"/>
        <v>0</v>
      </c>
      <c r="S29" s="287">
        <f t="shared" si="8"/>
        <v>0</v>
      </c>
      <c r="T29" s="287">
        <f t="shared" si="8"/>
        <v>0</v>
      </c>
      <c r="U29" s="287">
        <f t="shared" si="8"/>
        <v>0</v>
      </c>
      <c r="V29" s="287">
        <f t="shared" si="8"/>
        <v>0</v>
      </c>
      <c r="W29" s="287">
        <f t="shared" si="8"/>
        <v>0</v>
      </c>
      <c r="X29" s="287">
        <f t="shared" si="8"/>
        <v>0</v>
      </c>
      <c r="Y29" s="287">
        <f t="shared" si="8"/>
        <v>0</v>
      </c>
      <c r="Z29" s="287">
        <f t="shared" si="8"/>
        <v>0</v>
      </c>
      <c r="AA29" s="287">
        <f t="shared" si="8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7.25" customHeight="1">
      <c r="A30" s="118" t="s">
        <v>70</v>
      </c>
      <c r="B30" s="120">
        <v>2210</v>
      </c>
      <c r="C30" s="113" t="s">
        <v>71</v>
      </c>
      <c r="D30" s="100">
        <f t="shared" si="2"/>
        <v>0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 t="shared" si="0"/>
        <v>0</v>
      </c>
      <c r="I30" s="270">
        <f t="shared" si="0"/>
        <v>0</v>
      </c>
      <c r="J30" s="270">
        <f t="shared" si="0"/>
        <v>0</v>
      </c>
      <c r="K30" s="270">
        <f t="shared" si="0"/>
        <v>0</v>
      </c>
      <c r="L30" s="271">
        <f t="shared" si="0"/>
        <v>0</v>
      </c>
      <c r="M30" s="287"/>
      <c r="N30" s="288"/>
      <c r="O30" s="289"/>
      <c r="P30" s="285">
        <f aca="true" t="shared" si="9" ref="P30:P36">N30+O30-R30</f>
        <v>0</v>
      </c>
      <c r="Q30" s="289"/>
      <c r="R30" s="289"/>
      <c r="S30" s="277">
        <f>Q30+R30-U30</f>
        <v>0</v>
      </c>
      <c r="T30" s="277"/>
      <c r="U30" s="277"/>
      <c r="V30" s="277"/>
      <c r="W30" s="277"/>
      <c r="X30" s="277"/>
      <c r="Y30" s="100"/>
      <c r="Z30" s="278"/>
      <c r="AA30" s="273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5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1">
        <f t="shared" si="0"/>
        <v>0</v>
      </c>
      <c r="M31" s="287"/>
      <c r="N31" s="288"/>
      <c r="O31" s="289"/>
      <c r="P31" s="285">
        <f t="shared" si="9"/>
        <v>0</v>
      </c>
      <c r="Q31" s="289"/>
      <c r="R31" s="289"/>
      <c r="S31" s="277">
        <f aca="true" t="shared" si="10" ref="S31:S36">Q31+R31-U31</f>
        <v>0</v>
      </c>
      <c r="T31" s="277"/>
      <c r="U31" s="277"/>
      <c r="V31" s="277"/>
      <c r="W31" s="277"/>
      <c r="X31" s="277"/>
      <c r="Y31" s="100"/>
      <c r="Z31" s="278"/>
      <c r="AA31" s="273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5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1">
        <f t="shared" si="0"/>
        <v>0</v>
      </c>
      <c r="M32" s="287"/>
      <c r="N32" s="288"/>
      <c r="O32" s="289"/>
      <c r="P32" s="285">
        <f t="shared" si="9"/>
        <v>0</v>
      </c>
      <c r="Q32" s="289"/>
      <c r="R32" s="289"/>
      <c r="S32" s="277">
        <f t="shared" si="10"/>
        <v>0</v>
      </c>
      <c r="T32" s="277"/>
      <c r="U32" s="277"/>
      <c r="V32" s="277"/>
      <c r="W32" s="277"/>
      <c r="X32" s="277"/>
      <c r="Y32" s="100"/>
      <c r="Z32" s="278"/>
      <c r="AA32" s="273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5" customHeight="1">
      <c r="A33" s="121" t="s">
        <v>75</v>
      </c>
      <c r="B33" s="120">
        <v>2240</v>
      </c>
      <c r="C33" s="123">
        <v>120</v>
      </c>
      <c r="D33" s="100">
        <f t="shared" si="2"/>
        <v>328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0</v>
      </c>
      <c r="J33" s="270">
        <f t="shared" si="0"/>
        <v>0</v>
      </c>
      <c r="K33" s="270">
        <f t="shared" si="0"/>
        <v>0</v>
      </c>
      <c r="L33" s="271">
        <f t="shared" si="0"/>
        <v>0</v>
      </c>
      <c r="M33" s="287">
        <v>328</v>
      </c>
      <c r="N33" s="288"/>
      <c r="O33" s="289"/>
      <c r="P33" s="285">
        <f t="shared" si="9"/>
        <v>0</v>
      </c>
      <c r="Q33" s="289"/>
      <c r="R33" s="289"/>
      <c r="S33" s="277">
        <f t="shared" si="10"/>
        <v>0</v>
      </c>
      <c r="T33" s="291"/>
      <c r="U33" s="291"/>
      <c r="V33" s="291"/>
      <c r="W33" s="291"/>
      <c r="X33" s="291"/>
      <c r="Y33" s="290"/>
      <c r="Z33" s="292"/>
      <c r="AA33" s="293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1">
        <f t="shared" si="0"/>
        <v>0</v>
      </c>
      <c r="M34" s="287">
        <v>0</v>
      </c>
      <c r="N34" s="288"/>
      <c r="O34" s="289"/>
      <c r="P34" s="285">
        <f t="shared" si="9"/>
        <v>0</v>
      </c>
      <c r="Q34" s="289"/>
      <c r="R34" s="289"/>
      <c r="S34" s="277">
        <f t="shared" si="10"/>
        <v>0</v>
      </c>
      <c r="T34" s="277"/>
      <c r="U34" s="277"/>
      <c r="V34" s="277"/>
      <c r="W34" s="277"/>
      <c r="X34" s="277"/>
      <c r="Y34" s="100"/>
      <c r="Z34" s="278"/>
      <c r="AA34" s="273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7.25" customHeight="1">
      <c r="A35" s="127" t="s">
        <v>77</v>
      </c>
      <c r="B35" s="128">
        <v>2250</v>
      </c>
      <c r="C35" s="129">
        <v>130</v>
      </c>
      <c r="D35" s="100">
        <f aca="true" t="shared" si="11" ref="D35:E71">M35</f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1">
        <f t="shared" si="0"/>
        <v>0</v>
      </c>
      <c r="M35" s="287"/>
      <c r="N35" s="288"/>
      <c r="O35" s="289"/>
      <c r="P35" s="285">
        <f t="shared" si="9"/>
        <v>0</v>
      </c>
      <c r="Q35" s="289"/>
      <c r="R35" s="289"/>
      <c r="S35" s="277">
        <f t="shared" si="10"/>
        <v>0</v>
      </c>
      <c r="T35" s="277"/>
      <c r="U35" s="277"/>
      <c r="V35" s="277"/>
      <c r="W35" s="277"/>
      <c r="X35" s="277"/>
      <c r="Y35" s="100"/>
      <c r="Z35" s="278"/>
      <c r="AA35" s="273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7.25" customHeight="1">
      <c r="A36" s="131" t="s">
        <v>78</v>
      </c>
      <c r="B36" s="128">
        <v>2260</v>
      </c>
      <c r="C36" s="129">
        <v>140</v>
      </c>
      <c r="D36" s="100">
        <f t="shared" si="11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1">
        <f t="shared" si="0"/>
        <v>0</v>
      </c>
      <c r="M36" s="287"/>
      <c r="N36" s="288"/>
      <c r="O36" s="289"/>
      <c r="P36" s="285">
        <f t="shared" si="9"/>
        <v>0</v>
      </c>
      <c r="Q36" s="289"/>
      <c r="R36" s="289"/>
      <c r="S36" s="277">
        <f t="shared" si="10"/>
        <v>0</v>
      </c>
      <c r="T36" s="277"/>
      <c r="U36" s="277"/>
      <c r="V36" s="277"/>
      <c r="W36" s="277"/>
      <c r="X36" s="277"/>
      <c r="Y36" s="100"/>
      <c r="Z36" s="278"/>
      <c r="AA36" s="273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5" customHeight="1">
      <c r="A37" s="127" t="s">
        <v>79</v>
      </c>
      <c r="B37" s="132">
        <v>2270</v>
      </c>
      <c r="C37" s="133">
        <v>150</v>
      </c>
      <c r="D37" s="100">
        <f t="shared" si="11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2" ref="H37:L72">Q37</f>
        <v>0</v>
      </c>
      <c r="I37" s="270">
        <f t="shared" si="12"/>
        <v>0</v>
      </c>
      <c r="J37" s="270">
        <f t="shared" si="12"/>
        <v>0</v>
      </c>
      <c r="K37" s="270">
        <f t="shared" si="12"/>
        <v>0</v>
      </c>
      <c r="L37" s="271">
        <f t="shared" si="12"/>
        <v>0</v>
      </c>
      <c r="M37" s="287">
        <f aca="true" t="shared" si="13" ref="M37:U37">SUM(M38:M43)</f>
        <v>0</v>
      </c>
      <c r="N37" s="372">
        <f t="shared" si="13"/>
        <v>0</v>
      </c>
      <c r="O37" s="289">
        <f t="shared" si="13"/>
        <v>0</v>
      </c>
      <c r="P37" s="295">
        <f t="shared" si="13"/>
        <v>0</v>
      </c>
      <c r="Q37" s="289">
        <f t="shared" si="13"/>
        <v>0</v>
      </c>
      <c r="R37" s="289">
        <f t="shared" si="13"/>
        <v>0</v>
      </c>
      <c r="S37" s="289">
        <f t="shared" si="13"/>
        <v>0</v>
      </c>
      <c r="T37" s="289">
        <f t="shared" si="13"/>
        <v>0</v>
      </c>
      <c r="U37" s="289">
        <f t="shared" si="13"/>
        <v>0</v>
      </c>
      <c r="V37" s="277"/>
      <c r="W37" s="277"/>
      <c r="X37" s="277"/>
      <c r="Y37" s="100"/>
      <c r="Z37" s="278"/>
      <c r="AA37" s="273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5" customHeight="1">
      <c r="A38" s="121" t="s">
        <v>80</v>
      </c>
      <c r="B38" s="120">
        <v>2271</v>
      </c>
      <c r="C38" s="123">
        <v>160</v>
      </c>
      <c r="D38" s="100">
        <f t="shared" si="11"/>
        <v>0</v>
      </c>
      <c r="E38" s="270">
        <f t="shared" si="11"/>
        <v>0</v>
      </c>
      <c r="F38" s="100">
        <f t="shared" si="3"/>
        <v>0</v>
      </c>
      <c r="G38" s="100">
        <f t="shared" si="3"/>
        <v>0</v>
      </c>
      <c r="H38" s="270">
        <f t="shared" si="12"/>
        <v>0</v>
      </c>
      <c r="I38" s="270">
        <f t="shared" si="12"/>
        <v>0</v>
      </c>
      <c r="J38" s="270">
        <f t="shared" si="12"/>
        <v>0</v>
      </c>
      <c r="K38" s="270">
        <f t="shared" si="12"/>
        <v>0</v>
      </c>
      <c r="L38" s="271">
        <f t="shared" si="12"/>
        <v>0</v>
      </c>
      <c r="M38" s="287"/>
      <c r="N38" s="288"/>
      <c r="O38" s="289"/>
      <c r="P38" s="285">
        <f aca="true" t="shared" si="14" ref="P38:P43">N38+O38-R38</f>
        <v>0</v>
      </c>
      <c r="Q38" s="289"/>
      <c r="R38" s="289"/>
      <c r="S38" s="277">
        <f aca="true" t="shared" si="15" ref="S38:S43">Q38+R38-U38</f>
        <v>0</v>
      </c>
      <c r="T38" s="277"/>
      <c r="U38" s="277"/>
      <c r="V38" s="277"/>
      <c r="W38" s="277"/>
      <c r="X38" s="277"/>
      <c r="Y38" s="100"/>
      <c r="Z38" s="278"/>
      <c r="AA38" s="273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5" customHeight="1">
      <c r="A39" s="121" t="s">
        <v>81</v>
      </c>
      <c r="B39" s="120">
        <v>2272</v>
      </c>
      <c r="C39" s="123">
        <v>170</v>
      </c>
      <c r="D39" s="100">
        <f t="shared" si="11"/>
        <v>0</v>
      </c>
      <c r="E39" s="270">
        <f t="shared" si="11"/>
        <v>0</v>
      </c>
      <c r="F39" s="100">
        <f t="shared" si="3"/>
        <v>0</v>
      </c>
      <c r="G39" s="100">
        <f t="shared" si="3"/>
        <v>0</v>
      </c>
      <c r="H39" s="270">
        <f t="shared" si="12"/>
        <v>0</v>
      </c>
      <c r="I39" s="270">
        <f t="shared" si="12"/>
        <v>0</v>
      </c>
      <c r="J39" s="270">
        <f t="shared" si="12"/>
        <v>0</v>
      </c>
      <c r="K39" s="270">
        <f t="shared" si="12"/>
        <v>0</v>
      </c>
      <c r="L39" s="271">
        <f t="shared" si="12"/>
        <v>0</v>
      </c>
      <c r="M39" s="287"/>
      <c r="N39" s="288"/>
      <c r="O39" s="289"/>
      <c r="P39" s="285">
        <f t="shared" si="14"/>
        <v>0</v>
      </c>
      <c r="Q39" s="289"/>
      <c r="R39" s="289"/>
      <c r="S39" s="277">
        <f t="shared" si="15"/>
        <v>0</v>
      </c>
      <c r="T39" s="277"/>
      <c r="U39" s="277"/>
      <c r="V39" s="277"/>
      <c r="W39" s="277"/>
      <c r="X39" s="277"/>
      <c r="Y39" s="100"/>
      <c r="Z39" s="278"/>
      <c r="AA39" s="273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5" customHeight="1">
      <c r="A40" s="121" t="s">
        <v>82</v>
      </c>
      <c r="B40" s="120">
        <v>2273</v>
      </c>
      <c r="C40" s="123">
        <v>180</v>
      </c>
      <c r="D40" s="100">
        <f t="shared" si="11"/>
        <v>0</v>
      </c>
      <c r="E40" s="270">
        <f t="shared" si="11"/>
        <v>0</v>
      </c>
      <c r="F40" s="100">
        <f t="shared" si="3"/>
        <v>0</v>
      </c>
      <c r="G40" s="100">
        <f t="shared" si="3"/>
        <v>0</v>
      </c>
      <c r="H40" s="270">
        <f t="shared" si="12"/>
        <v>0</v>
      </c>
      <c r="I40" s="270">
        <f t="shared" si="12"/>
        <v>0</v>
      </c>
      <c r="J40" s="270">
        <f t="shared" si="12"/>
        <v>0</v>
      </c>
      <c r="K40" s="270">
        <f t="shared" si="12"/>
        <v>0</v>
      </c>
      <c r="L40" s="271">
        <f t="shared" si="12"/>
        <v>0</v>
      </c>
      <c r="M40" s="287"/>
      <c r="N40" s="288"/>
      <c r="O40" s="289"/>
      <c r="P40" s="285">
        <f t="shared" si="14"/>
        <v>0</v>
      </c>
      <c r="Q40" s="289"/>
      <c r="R40" s="289"/>
      <c r="S40" s="277">
        <f t="shared" si="15"/>
        <v>0</v>
      </c>
      <c r="T40" s="100"/>
      <c r="U40" s="100"/>
      <c r="V40" s="100"/>
      <c r="W40" s="100"/>
      <c r="X40" s="100"/>
      <c r="Y40" s="100"/>
      <c r="Z40" s="100"/>
      <c r="AA40" s="273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5" customHeight="1">
      <c r="A41" s="121" t="s">
        <v>83</v>
      </c>
      <c r="B41" s="120">
        <v>2274</v>
      </c>
      <c r="C41" s="122">
        <v>190</v>
      </c>
      <c r="D41" s="100">
        <f t="shared" si="11"/>
        <v>0</v>
      </c>
      <c r="E41" s="270">
        <f t="shared" si="11"/>
        <v>0</v>
      </c>
      <c r="F41" s="100">
        <f t="shared" si="3"/>
        <v>0</v>
      </c>
      <c r="G41" s="100">
        <f t="shared" si="3"/>
        <v>0</v>
      </c>
      <c r="H41" s="270">
        <f t="shared" si="12"/>
        <v>0</v>
      </c>
      <c r="I41" s="270">
        <f t="shared" si="12"/>
        <v>0</v>
      </c>
      <c r="J41" s="270">
        <f t="shared" si="12"/>
        <v>0</v>
      </c>
      <c r="K41" s="270">
        <f t="shared" si="12"/>
        <v>0</v>
      </c>
      <c r="L41" s="271">
        <f t="shared" si="12"/>
        <v>0</v>
      </c>
      <c r="M41" s="287"/>
      <c r="N41" s="288"/>
      <c r="O41" s="289"/>
      <c r="P41" s="285">
        <f t="shared" si="14"/>
        <v>0</v>
      </c>
      <c r="Q41" s="289"/>
      <c r="R41" s="289">
        <v>0</v>
      </c>
      <c r="S41" s="277">
        <f t="shared" si="15"/>
        <v>0</v>
      </c>
      <c r="T41" s="277"/>
      <c r="U41" s="277"/>
      <c r="V41" s="277"/>
      <c r="W41" s="277"/>
      <c r="X41" s="277"/>
      <c r="Y41" s="100"/>
      <c r="Z41" s="278"/>
      <c r="AA41" s="273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5" customHeight="1">
      <c r="A42" s="134" t="s">
        <v>84</v>
      </c>
      <c r="B42" s="120">
        <v>2275</v>
      </c>
      <c r="C42" s="135">
        <v>200</v>
      </c>
      <c r="D42" s="197">
        <f t="shared" si="11"/>
        <v>0</v>
      </c>
      <c r="E42" s="296">
        <f t="shared" si="11"/>
        <v>0</v>
      </c>
      <c r="F42" s="197">
        <f t="shared" si="3"/>
        <v>0</v>
      </c>
      <c r="G42" s="197">
        <f t="shared" si="3"/>
        <v>0</v>
      </c>
      <c r="H42" s="296">
        <f t="shared" si="12"/>
        <v>0</v>
      </c>
      <c r="I42" s="296">
        <f t="shared" si="12"/>
        <v>0</v>
      </c>
      <c r="J42" s="296">
        <f t="shared" si="12"/>
        <v>0</v>
      </c>
      <c r="K42" s="296">
        <f t="shared" si="12"/>
        <v>0</v>
      </c>
      <c r="L42" s="297">
        <f t="shared" si="12"/>
        <v>0</v>
      </c>
      <c r="M42" s="336"/>
      <c r="N42" s="298"/>
      <c r="O42" s="299"/>
      <c r="P42" s="300">
        <f t="shared" si="14"/>
        <v>0</v>
      </c>
      <c r="Q42" s="299"/>
      <c r="R42" s="299"/>
      <c r="S42" s="301">
        <f t="shared" si="15"/>
        <v>0</v>
      </c>
      <c r="T42" s="301"/>
      <c r="U42" s="301"/>
      <c r="V42" s="301"/>
      <c r="W42" s="301"/>
      <c r="X42" s="301"/>
      <c r="Y42" s="197"/>
      <c r="Z42" s="302"/>
      <c r="AA42" s="273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5" customHeight="1">
      <c r="A43" s="134" t="s">
        <v>85</v>
      </c>
      <c r="B43" s="120">
        <v>2276</v>
      </c>
      <c r="C43" s="122">
        <v>210</v>
      </c>
      <c r="D43" s="100">
        <f t="shared" si="11"/>
        <v>0</v>
      </c>
      <c r="E43" s="270">
        <f t="shared" si="11"/>
        <v>0</v>
      </c>
      <c r="F43" s="277">
        <f t="shared" si="3"/>
        <v>0</v>
      </c>
      <c r="G43" s="100">
        <f t="shared" si="3"/>
        <v>0</v>
      </c>
      <c r="H43" s="270">
        <f t="shared" si="12"/>
        <v>0</v>
      </c>
      <c r="I43" s="270">
        <f t="shared" si="12"/>
        <v>0</v>
      </c>
      <c r="J43" s="270">
        <f t="shared" si="12"/>
        <v>0</v>
      </c>
      <c r="K43" s="270">
        <f t="shared" si="12"/>
        <v>0</v>
      </c>
      <c r="L43" s="270">
        <f t="shared" si="12"/>
        <v>0</v>
      </c>
      <c r="M43" s="289"/>
      <c r="N43" s="288"/>
      <c r="O43" s="289"/>
      <c r="P43" s="285">
        <f t="shared" si="14"/>
        <v>0</v>
      </c>
      <c r="Q43" s="289"/>
      <c r="R43" s="289"/>
      <c r="S43" s="277">
        <f t="shared" si="15"/>
        <v>0</v>
      </c>
      <c r="T43" s="277"/>
      <c r="U43" s="277"/>
      <c r="V43" s="277"/>
      <c r="W43" s="277"/>
      <c r="X43" s="277"/>
      <c r="Y43" s="277"/>
      <c r="Z43" s="277"/>
      <c r="AA43" s="277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318"/>
      <c r="N44" s="319"/>
      <c r="O44" s="318"/>
      <c r="P44" s="320"/>
      <c r="Q44" s="318"/>
      <c r="R44" s="318"/>
      <c r="S44" s="317"/>
      <c r="T44" s="317"/>
      <c r="U44" s="317"/>
      <c r="V44" s="317"/>
      <c r="W44" s="317"/>
      <c r="X44" s="317"/>
      <c r="Y44" s="317"/>
      <c r="Z44" s="317"/>
      <c r="AA44" s="317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318"/>
      <c r="N45" s="319"/>
      <c r="O45" s="318"/>
      <c r="P45" s="320"/>
      <c r="Q45" s="318"/>
      <c r="R45" s="318"/>
      <c r="S45" s="317"/>
      <c r="T45" s="317"/>
      <c r="U45" s="317"/>
      <c r="V45" s="317"/>
      <c r="W45" s="317"/>
      <c r="X45" s="317"/>
      <c r="Y45" s="317"/>
      <c r="Z45" s="317"/>
      <c r="AA45" s="317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322">
        <v>1</v>
      </c>
      <c r="N46" s="322">
        <v>2</v>
      </c>
      <c r="O46" s="322">
        <v>3</v>
      </c>
      <c r="P46" s="322">
        <v>4</v>
      </c>
      <c r="Q46" s="322">
        <v>5</v>
      </c>
      <c r="R46" s="221">
        <v>5</v>
      </c>
      <c r="S46" s="221">
        <v>6</v>
      </c>
      <c r="T46" s="221">
        <v>6</v>
      </c>
      <c r="U46" s="221">
        <v>7</v>
      </c>
      <c r="V46" s="221"/>
      <c r="W46" s="221"/>
      <c r="X46" s="221"/>
      <c r="Y46" s="100"/>
      <c r="Z46" s="277"/>
      <c r="AA46" s="100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29.25" customHeight="1">
      <c r="A47" s="154" t="s">
        <v>87</v>
      </c>
      <c r="B47" s="155">
        <v>2280</v>
      </c>
      <c r="C47" s="156">
        <v>220</v>
      </c>
      <c r="D47" s="91">
        <f t="shared" si="11"/>
        <v>0</v>
      </c>
      <c r="E47" s="325">
        <f t="shared" si="11"/>
        <v>0</v>
      </c>
      <c r="F47" s="91">
        <f t="shared" si="3"/>
        <v>0</v>
      </c>
      <c r="G47" s="91">
        <f t="shared" si="3"/>
        <v>0</v>
      </c>
      <c r="H47" s="325">
        <f t="shared" si="12"/>
        <v>0</v>
      </c>
      <c r="I47" s="325">
        <f t="shared" si="12"/>
        <v>0</v>
      </c>
      <c r="J47" s="325">
        <f t="shared" si="12"/>
        <v>0</v>
      </c>
      <c r="K47" s="325">
        <f t="shared" si="12"/>
        <v>0</v>
      </c>
      <c r="L47" s="326">
        <f t="shared" si="12"/>
        <v>0</v>
      </c>
      <c r="M47" s="327">
        <f>M49+M48</f>
        <v>0</v>
      </c>
      <c r="N47" s="328">
        <f>N49+N48</f>
        <v>0</v>
      </c>
      <c r="O47" s="329">
        <f>O49+O48</f>
        <v>0</v>
      </c>
      <c r="P47" s="330">
        <f>SUM(P48:P49)</f>
        <v>0</v>
      </c>
      <c r="Q47" s="329">
        <f>Q49+Q48</f>
        <v>0</v>
      </c>
      <c r="R47" s="329">
        <f>R49+R48</f>
        <v>0</v>
      </c>
      <c r="S47" s="329">
        <f>S49+S48</f>
        <v>0</v>
      </c>
      <c r="T47" s="329">
        <f>T49+T48</f>
        <v>0</v>
      </c>
      <c r="U47" s="329">
        <f>U49+U48</f>
        <v>0</v>
      </c>
      <c r="V47" s="331"/>
      <c r="W47" s="331"/>
      <c r="X47" s="331"/>
      <c r="Y47" s="91"/>
      <c r="Z47" s="332"/>
      <c r="AA47" s="273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1"/>
        <v>0</v>
      </c>
      <c r="E48" s="270">
        <f t="shared" si="11"/>
        <v>0</v>
      </c>
      <c r="F48" s="277">
        <f t="shared" si="3"/>
        <v>0</v>
      </c>
      <c r="G48" s="100">
        <f t="shared" si="3"/>
        <v>0</v>
      </c>
      <c r="H48" s="270">
        <f t="shared" si="12"/>
        <v>0</v>
      </c>
      <c r="I48" s="270">
        <f t="shared" si="12"/>
        <v>0</v>
      </c>
      <c r="J48" s="270">
        <f t="shared" si="12"/>
        <v>0</v>
      </c>
      <c r="K48" s="270">
        <f t="shared" si="12"/>
        <v>0</v>
      </c>
      <c r="L48" s="270">
        <f t="shared" si="12"/>
        <v>0</v>
      </c>
      <c r="M48" s="336"/>
      <c r="N48" s="298"/>
      <c r="O48" s="299"/>
      <c r="P48" s="300">
        <f>N48+O48-R48</f>
        <v>0</v>
      </c>
      <c r="Q48" s="299"/>
      <c r="R48" s="299"/>
      <c r="S48" s="301">
        <f>Q48+R48-U48</f>
        <v>0</v>
      </c>
      <c r="T48" s="301"/>
      <c r="U48" s="301"/>
      <c r="V48" s="301"/>
      <c r="W48" s="301"/>
      <c r="X48" s="301"/>
      <c r="Y48" s="301"/>
      <c r="Z48" s="302"/>
      <c r="AA48" s="279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s="166" customFormat="1" ht="34.5" customHeight="1" thickBot="1">
      <c r="A49" s="160" t="s">
        <v>89</v>
      </c>
      <c r="B49" s="120">
        <v>2282</v>
      </c>
      <c r="C49" s="122">
        <v>240</v>
      </c>
      <c r="D49" s="100">
        <f t="shared" si="11"/>
        <v>0</v>
      </c>
      <c r="E49" s="270">
        <f t="shared" si="11"/>
        <v>0</v>
      </c>
      <c r="F49" s="100">
        <f t="shared" si="3"/>
        <v>0</v>
      </c>
      <c r="G49" s="100">
        <f t="shared" si="3"/>
        <v>0</v>
      </c>
      <c r="H49" s="270">
        <f t="shared" si="12"/>
        <v>0</v>
      </c>
      <c r="I49" s="270">
        <f t="shared" si="12"/>
        <v>0</v>
      </c>
      <c r="J49" s="270">
        <f t="shared" si="12"/>
        <v>0</v>
      </c>
      <c r="K49" s="270">
        <f t="shared" si="12"/>
        <v>0</v>
      </c>
      <c r="L49" s="270">
        <f t="shared" si="12"/>
        <v>0</v>
      </c>
      <c r="M49" s="307"/>
      <c r="N49" s="308"/>
      <c r="O49" s="309"/>
      <c r="P49" s="310">
        <f>N49+O49-R49</f>
        <v>0</v>
      </c>
      <c r="Q49" s="309"/>
      <c r="R49" s="309"/>
      <c r="S49" s="301">
        <f>Q49+R49-U49</f>
        <v>0</v>
      </c>
      <c r="T49" s="305"/>
      <c r="U49" s="305"/>
      <c r="V49" s="305"/>
      <c r="W49" s="305"/>
      <c r="X49" s="305"/>
      <c r="Y49" s="303"/>
      <c r="Z49" s="311"/>
      <c r="AA49" s="420"/>
      <c r="AB49" s="164"/>
      <c r="AC49" s="164"/>
      <c r="AD49" s="164"/>
      <c r="AE49" s="164"/>
      <c r="AF49" s="164"/>
      <c r="AG49" s="164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1"/>
        <v>0</v>
      </c>
      <c r="E50" s="270">
        <f t="shared" si="11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2"/>
        <v>0</v>
      </c>
      <c r="I50" s="270">
        <f t="shared" si="12"/>
        <v>0</v>
      </c>
      <c r="J50" s="270">
        <f t="shared" si="12"/>
        <v>0</v>
      </c>
      <c r="K50" s="270">
        <f t="shared" si="12"/>
        <v>0</v>
      </c>
      <c r="L50" s="270">
        <f t="shared" si="12"/>
        <v>0</v>
      </c>
      <c r="M50" s="287">
        <f>M51+M52</f>
        <v>0</v>
      </c>
      <c r="N50" s="287">
        <f aca="true" t="shared" si="17" ref="N50:U50">N51+N52</f>
        <v>0</v>
      </c>
      <c r="O50" s="287">
        <f t="shared" si="17"/>
        <v>0</v>
      </c>
      <c r="P50" s="287">
        <f t="shared" si="17"/>
        <v>0</v>
      </c>
      <c r="Q50" s="287">
        <f t="shared" si="17"/>
        <v>0</v>
      </c>
      <c r="R50" s="287">
        <f t="shared" si="17"/>
        <v>0</v>
      </c>
      <c r="S50" s="287">
        <f t="shared" si="17"/>
        <v>0</v>
      </c>
      <c r="T50" s="287">
        <f t="shared" si="17"/>
        <v>0</v>
      </c>
      <c r="U50" s="287">
        <f t="shared" si="17"/>
        <v>0</v>
      </c>
      <c r="V50" s="277"/>
      <c r="W50" s="277"/>
      <c r="X50" s="277"/>
      <c r="Y50" s="277"/>
      <c r="Z50" s="278"/>
      <c r="AA50" s="279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5" customHeight="1">
      <c r="A51" s="169" t="s">
        <v>91</v>
      </c>
      <c r="B51" s="98">
        <v>2410</v>
      </c>
      <c r="C51" s="168">
        <v>260</v>
      </c>
      <c r="D51" s="100">
        <f t="shared" si="11"/>
        <v>0</v>
      </c>
      <c r="E51" s="270">
        <f t="shared" si="11"/>
        <v>0</v>
      </c>
      <c r="F51" s="277">
        <f t="shared" si="16"/>
        <v>0</v>
      </c>
      <c r="G51" s="100">
        <f t="shared" si="16"/>
        <v>0</v>
      </c>
      <c r="H51" s="270">
        <f t="shared" si="12"/>
        <v>0</v>
      </c>
      <c r="I51" s="270">
        <f t="shared" si="12"/>
        <v>0</v>
      </c>
      <c r="J51" s="270">
        <f t="shared" si="12"/>
        <v>0</v>
      </c>
      <c r="K51" s="270">
        <f t="shared" si="12"/>
        <v>0</v>
      </c>
      <c r="L51" s="270">
        <f t="shared" si="12"/>
        <v>0</v>
      </c>
      <c r="M51" s="327"/>
      <c r="N51" s="327"/>
      <c r="O51" s="327"/>
      <c r="P51" s="327"/>
      <c r="Q51" s="327"/>
      <c r="R51" s="327"/>
      <c r="S51" s="301">
        <f>Q51+R51-U51</f>
        <v>0</v>
      </c>
      <c r="T51" s="327"/>
      <c r="U51" s="327"/>
      <c r="V51" s="277"/>
      <c r="W51" s="277"/>
      <c r="X51" s="277"/>
      <c r="Y51" s="277"/>
      <c r="Z51" s="278"/>
      <c r="AA51" s="279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24.75" customHeight="1">
      <c r="A52" s="169" t="s">
        <v>92</v>
      </c>
      <c r="B52" s="98">
        <v>2420</v>
      </c>
      <c r="C52" s="168">
        <v>270</v>
      </c>
      <c r="D52" s="100">
        <f t="shared" si="11"/>
        <v>0</v>
      </c>
      <c r="E52" s="270">
        <f t="shared" si="11"/>
        <v>0</v>
      </c>
      <c r="F52" s="277">
        <f t="shared" si="16"/>
        <v>0</v>
      </c>
      <c r="G52" s="100">
        <f t="shared" si="16"/>
        <v>0</v>
      </c>
      <c r="H52" s="270">
        <f t="shared" si="12"/>
        <v>0</v>
      </c>
      <c r="I52" s="270">
        <f t="shared" si="12"/>
        <v>0</v>
      </c>
      <c r="J52" s="270">
        <f t="shared" si="12"/>
        <v>0</v>
      </c>
      <c r="K52" s="270">
        <f t="shared" si="12"/>
        <v>0</v>
      </c>
      <c r="L52" s="270">
        <f t="shared" si="12"/>
        <v>0</v>
      </c>
      <c r="M52" s="287">
        <v>0</v>
      </c>
      <c r="N52" s="285"/>
      <c r="O52" s="289"/>
      <c r="P52" s="285">
        <f>N52+O52-R52</f>
        <v>0</v>
      </c>
      <c r="Q52" s="289"/>
      <c r="R52" s="289"/>
      <c r="S52" s="277">
        <f>Q52+R52-U52</f>
        <v>0</v>
      </c>
      <c r="T52" s="277"/>
      <c r="U52" s="277"/>
      <c r="V52" s="277"/>
      <c r="W52" s="277"/>
      <c r="X52" s="277"/>
      <c r="Y52" s="277"/>
      <c r="Z52" s="278"/>
      <c r="AA52" s="279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1"/>
        <v>0</v>
      </c>
      <c r="E53" s="270">
        <f t="shared" si="11"/>
        <v>0</v>
      </c>
      <c r="F53" s="277">
        <f t="shared" si="16"/>
        <v>0</v>
      </c>
      <c r="G53" s="100">
        <f t="shared" si="16"/>
        <v>0</v>
      </c>
      <c r="H53" s="270">
        <f t="shared" si="12"/>
        <v>0</v>
      </c>
      <c r="I53" s="270">
        <f t="shared" si="12"/>
        <v>0</v>
      </c>
      <c r="J53" s="270">
        <f t="shared" si="12"/>
        <v>0</v>
      </c>
      <c r="K53" s="270">
        <f t="shared" si="12"/>
        <v>0</v>
      </c>
      <c r="L53" s="270">
        <f t="shared" si="12"/>
        <v>0</v>
      </c>
      <c r="M53" s="287">
        <f>M54+M55+M56</f>
        <v>0</v>
      </c>
      <c r="N53" s="287">
        <f aca="true" t="shared" si="18" ref="N53:Y53">N54+N55+N56</f>
        <v>0</v>
      </c>
      <c r="O53" s="287">
        <f t="shared" si="18"/>
        <v>0</v>
      </c>
      <c r="P53" s="287">
        <f t="shared" si="18"/>
        <v>0</v>
      </c>
      <c r="Q53" s="287">
        <f t="shared" si="18"/>
        <v>0</v>
      </c>
      <c r="R53" s="287">
        <f t="shared" si="18"/>
        <v>0</v>
      </c>
      <c r="S53" s="287">
        <f t="shared" si="18"/>
        <v>0</v>
      </c>
      <c r="T53" s="287">
        <f t="shared" si="18"/>
        <v>0</v>
      </c>
      <c r="U53" s="287">
        <f t="shared" si="18"/>
        <v>0</v>
      </c>
      <c r="V53" s="287">
        <f t="shared" si="18"/>
        <v>0</v>
      </c>
      <c r="W53" s="287">
        <f t="shared" si="18"/>
        <v>0</v>
      </c>
      <c r="X53" s="287">
        <f t="shared" si="18"/>
        <v>0</v>
      </c>
      <c r="Y53" s="287">
        <f t="shared" si="18"/>
        <v>0</v>
      </c>
      <c r="Z53" s="277"/>
      <c r="AA53" s="279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5" customHeight="1">
      <c r="A54" s="160" t="s">
        <v>94</v>
      </c>
      <c r="B54" s="172">
        <v>2610</v>
      </c>
      <c r="C54" s="172">
        <v>290</v>
      </c>
      <c r="D54" s="100">
        <f t="shared" si="11"/>
        <v>0</v>
      </c>
      <c r="E54" s="270">
        <f t="shared" si="11"/>
        <v>0</v>
      </c>
      <c r="F54" s="277">
        <f t="shared" si="16"/>
        <v>0</v>
      </c>
      <c r="G54" s="100">
        <f t="shared" si="16"/>
        <v>0</v>
      </c>
      <c r="H54" s="270">
        <f t="shared" si="12"/>
        <v>0</v>
      </c>
      <c r="I54" s="270">
        <f t="shared" si="12"/>
        <v>0</v>
      </c>
      <c r="J54" s="270">
        <f t="shared" si="12"/>
        <v>0</v>
      </c>
      <c r="K54" s="270">
        <f t="shared" si="12"/>
        <v>0</v>
      </c>
      <c r="L54" s="270">
        <f t="shared" si="12"/>
        <v>0</v>
      </c>
      <c r="M54" s="287"/>
      <c r="N54" s="289"/>
      <c r="O54" s="289"/>
      <c r="P54" s="295"/>
      <c r="Q54" s="287"/>
      <c r="R54" s="287"/>
      <c r="S54" s="277">
        <f>Q54+R54-U54</f>
        <v>0</v>
      </c>
      <c r="T54" s="287"/>
      <c r="U54" s="287"/>
      <c r="V54" s="277"/>
      <c r="W54" s="277"/>
      <c r="X54" s="277"/>
      <c r="Y54" s="277"/>
      <c r="Z54" s="278"/>
      <c r="AA54" s="279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5" customHeight="1">
      <c r="A55" s="173" t="s">
        <v>95</v>
      </c>
      <c r="B55" s="120">
        <v>2620</v>
      </c>
      <c r="C55" s="122">
        <v>300</v>
      </c>
      <c r="D55" s="100">
        <f t="shared" si="11"/>
        <v>0</v>
      </c>
      <c r="E55" s="270">
        <f t="shared" si="11"/>
        <v>0</v>
      </c>
      <c r="F55" s="100">
        <f t="shared" si="16"/>
        <v>0</v>
      </c>
      <c r="G55" s="100">
        <f t="shared" si="16"/>
        <v>0</v>
      </c>
      <c r="H55" s="270">
        <f t="shared" si="12"/>
        <v>0</v>
      </c>
      <c r="I55" s="270">
        <f t="shared" si="12"/>
        <v>0</v>
      </c>
      <c r="J55" s="270">
        <f t="shared" si="12"/>
        <v>0</v>
      </c>
      <c r="K55" s="270">
        <f t="shared" si="12"/>
        <v>0</v>
      </c>
      <c r="L55" s="270">
        <f t="shared" si="12"/>
        <v>0</v>
      </c>
      <c r="M55" s="287"/>
      <c r="N55" s="285"/>
      <c r="O55" s="289"/>
      <c r="P55" s="285">
        <f>N55+O55-R55</f>
        <v>0</v>
      </c>
      <c r="Q55" s="289"/>
      <c r="R55" s="289"/>
      <c r="S55" s="277">
        <f>Q55+R55-U55</f>
        <v>0</v>
      </c>
      <c r="T55" s="277"/>
      <c r="U55" s="277"/>
      <c r="V55" s="277"/>
      <c r="W55" s="277"/>
      <c r="X55" s="277"/>
      <c r="Y55" s="100"/>
      <c r="Z55" s="278"/>
      <c r="AA55" s="273"/>
      <c r="AB55" s="40"/>
      <c r="AC55" s="40"/>
      <c r="AD55" s="40"/>
      <c r="AE55" s="40"/>
      <c r="AF55" s="40"/>
      <c r="AG55" s="40"/>
    </row>
    <row r="56" spans="1:33" s="109" customFormat="1" ht="15" customHeight="1">
      <c r="A56" s="174" t="s">
        <v>96</v>
      </c>
      <c r="B56" s="120">
        <v>2630</v>
      </c>
      <c r="C56" s="122">
        <v>310</v>
      </c>
      <c r="D56" s="100">
        <f t="shared" si="11"/>
        <v>0</v>
      </c>
      <c r="E56" s="270">
        <f t="shared" si="11"/>
        <v>0</v>
      </c>
      <c r="F56" s="100">
        <f t="shared" si="16"/>
        <v>0</v>
      </c>
      <c r="G56" s="100">
        <f t="shared" si="16"/>
        <v>0</v>
      </c>
      <c r="H56" s="270">
        <f t="shared" si="12"/>
        <v>0</v>
      </c>
      <c r="I56" s="270">
        <f t="shared" si="12"/>
        <v>0</v>
      </c>
      <c r="J56" s="270">
        <f t="shared" si="12"/>
        <v>0</v>
      </c>
      <c r="K56" s="270">
        <f t="shared" si="12"/>
        <v>0</v>
      </c>
      <c r="L56" s="270">
        <f t="shared" si="12"/>
        <v>0</v>
      </c>
      <c r="M56" s="287"/>
      <c r="N56" s="285"/>
      <c r="O56" s="289"/>
      <c r="P56" s="285">
        <f>N56+O56-R56</f>
        <v>0</v>
      </c>
      <c r="Q56" s="289"/>
      <c r="R56" s="289"/>
      <c r="S56" s="277">
        <f>Q56+R56-U56</f>
        <v>0</v>
      </c>
      <c r="T56" s="197"/>
      <c r="U56" s="197"/>
      <c r="V56" s="197"/>
      <c r="W56" s="197"/>
      <c r="X56" s="197"/>
      <c r="Y56" s="197"/>
      <c r="Z56" s="333"/>
      <c r="AA56" s="279"/>
      <c r="AB56" s="108"/>
      <c r="AC56" s="108"/>
      <c r="AD56" s="108"/>
      <c r="AE56" s="108"/>
      <c r="AF56" s="108"/>
      <c r="AG56" s="108"/>
    </row>
    <row r="57" spans="1:139" s="178" customFormat="1" ht="15" customHeight="1">
      <c r="A57" s="167" t="s">
        <v>97</v>
      </c>
      <c r="B57" s="132">
        <v>2700</v>
      </c>
      <c r="C57" s="132">
        <v>320</v>
      </c>
      <c r="D57" s="100">
        <f t="shared" si="11"/>
        <v>163672</v>
      </c>
      <c r="E57" s="270">
        <f t="shared" si="11"/>
        <v>163672</v>
      </c>
      <c r="F57" s="270">
        <f t="shared" si="16"/>
        <v>163672</v>
      </c>
      <c r="G57" s="270">
        <f t="shared" si="16"/>
        <v>0</v>
      </c>
      <c r="H57" s="270">
        <f t="shared" si="12"/>
        <v>0</v>
      </c>
      <c r="I57" s="270">
        <f t="shared" si="12"/>
        <v>163610</v>
      </c>
      <c r="J57" s="270">
        <f t="shared" si="12"/>
        <v>163610</v>
      </c>
      <c r="K57" s="270">
        <f t="shared" si="12"/>
        <v>163610</v>
      </c>
      <c r="L57" s="270">
        <f t="shared" si="12"/>
        <v>0</v>
      </c>
      <c r="M57" s="287">
        <f>M58+M59+M60</f>
        <v>163672</v>
      </c>
      <c r="N57" s="287">
        <v>163672</v>
      </c>
      <c r="O57" s="287">
        <f aca="true" t="shared" si="19" ref="O57:U57">O58+O59+O60</f>
        <v>0</v>
      </c>
      <c r="P57" s="287">
        <f t="shared" si="19"/>
        <v>0</v>
      </c>
      <c r="Q57" s="287">
        <f t="shared" si="19"/>
        <v>0</v>
      </c>
      <c r="R57" s="287">
        <f t="shared" si="19"/>
        <v>163610</v>
      </c>
      <c r="S57" s="287">
        <f t="shared" si="19"/>
        <v>163610</v>
      </c>
      <c r="T57" s="287">
        <f t="shared" si="19"/>
        <v>163610</v>
      </c>
      <c r="U57" s="287">
        <f t="shared" si="19"/>
        <v>0</v>
      </c>
      <c r="V57" s="270"/>
      <c r="W57" s="270"/>
      <c r="X57" s="270"/>
      <c r="Y57" s="270"/>
      <c r="Z57" s="270"/>
      <c r="AA57" s="270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1"/>
        <v>0</v>
      </c>
      <c r="E58" s="270">
        <f t="shared" si="11"/>
        <v>0</v>
      </c>
      <c r="F58" s="270">
        <f t="shared" si="16"/>
        <v>0</v>
      </c>
      <c r="G58" s="270">
        <f t="shared" si="16"/>
        <v>0</v>
      </c>
      <c r="H58" s="270">
        <f t="shared" si="12"/>
        <v>0</v>
      </c>
      <c r="I58" s="270">
        <f t="shared" si="12"/>
        <v>0</v>
      </c>
      <c r="J58" s="270">
        <f t="shared" si="12"/>
        <v>0</v>
      </c>
      <c r="K58" s="270">
        <f t="shared" si="12"/>
        <v>0</v>
      </c>
      <c r="L58" s="270">
        <f t="shared" si="12"/>
        <v>0</v>
      </c>
      <c r="M58" s="287"/>
      <c r="N58" s="285"/>
      <c r="O58" s="289"/>
      <c r="P58" s="285">
        <f>N58+O58-R58</f>
        <v>0</v>
      </c>
      <c r="Q58" s="289"/>
      <c r="R58" s="289"/>
      <c r="S58" s="277">
        <f>Q58+R58-U58</f>
        <v>0</v>
      </c>
      <c r="T58" s="270"/>
      <c r="U58" s="270"/>
      <c r="V58" s="270"/>
      <c r="W58" s="270"/>
      <c r="X58" s="270"/>
      <c r="Y58" s="270"/>
      <c r="Z58" s="270"/>
      <c r="AA58" s="273"/>
      <c r="AB58" s="40"/>
      <c r="AC58" s="40"/>
      <c r="AD58" s="40"/>
      <c r="AE58" s="40"/>
      <c r="AF58" s="40"/>
      <c r="AG58" s="40"/>
    </row>
    <row r="59" spans="1:33" ht="15" customHeight="1">
      <c r="A59" s="134" t="s">
        <v>99</v>
      </c>
      <c r="B59" s="120">
        <v>2720</v>
      </c>
      <c r="C59" s="122">
        <v>340</v>
      </c>
      <c r="D59" s="100">
        <f t="shared" si="11"/>
        <v>0</v>
      </c>
      <c r="E59" s="270">
        <f t="shared" si="11"/>
        <v>0</v>
      </c>
      <c r="F59" s="270">
        <f t="shared" si="16"/>
        <v>0</v>
      </c>
      <c r="G59" s="270">
        <f t="shared" si="16"/>
        <v>0</v>
      </c>
      <c r="H59" s="270">
        <f t="shared" si="12"/>
        <v>0</v>
      </c>
      <c r="I59" s="270">
        <f t="shared" si="12"/>
        <v>0</v>
      </c>
      <c r="J59" s="270">
        <f t="shared" si="12"/>
        <v>0</v>
      </c>
      <c r="K59" s="270">
        <f t="shared" si="12"/>
        <v>0</v>
      </c>
      <c r="L59" s="270">
        <f t="shared" si="12"/>
        <v>0</v>
      </c>
      <c r="M59" s="287"/>
      <c r="N59" s="287"/>
      <c r="O59" s="287">
        <f>O60+O72+O73+O74</f>
        <v>0</v>
      </c>
      <c r="P59" s="287">
        <f>P60+P72+P73+P74</f>
        <v>0</v>
      </c>
      <c r="Q59" s="287"/>
      <c r="R59" s="287"/>
      <c r="S59" s="277">
        <f>Q59+R59-U59</f>
        <v>0</v>
      </c>
      <c r="T59" s="287"/>
      <c r="U59" s="287"/>
      <c r="V59" s="270"/>
      <c r="W59" s="270"/>
      <c r="X59" s="270"/>
      <c r="Y59" s="270"/>
      <c r="Z59" s="270"/>
      <c r="AA59" s="273"/>
      <c r="AB59" s="40"/>
      <c r="AC59" s="40"/>
      <c r="AD59" s="40"/>
      <c r="AE59" s="40"/>
      <c r="AF59" s="40"/>
      <c r="AG59" s="40"/>
    </row>
    <row r="60" spans="1:33" ht="15" customHeight="1">
      <c r="A60" s="134" t="s">
        <v>100</v>
      </c>
      <c r="B60" s="120">
        <v>2730</v>
      </c>
      <c r="C60" s="122">
        <v>350</v>
      </c>
      <c r="D60" s="100">
        <f t="shared" si="11"/>
        <v>163672</v>
      </c>
      <c r="E60" s="270">
        <f t="shared" si="11"/>
        <v>0</v>
      </c>
      <c r="F60" s="270">
        <f t="shared" si="16"/>
        <v>0</v>
      </c>
      <c r="G60" s="270">
        <f t="shared" si="16"/>
        <v>0</v>
      </c>
      <c r="H60" s="270">
        <f t="shared" si="12"/>
        <v>0</v>
      </c>
      <c r="I60" s="270">
        <f t="shared" si="12"/>
        <v>163610</v>
      </c>
      <c r="J60" s="270">
        <f t="shared" si="12"/>
        <v>163610</v>
      </c>
      <c r="K60" s="270">
        <f t="shared" si="12"/>
        <v>163610</v>
      </c>
      <c r="L60" s="270">
        <f t="shared" si="12"/>
        <v>0</v>
      </c>
      <c r="M60" s="287">
        <v>163672</v>
      </c>
      <c r="N60" s="287"/>
      <c r="O60" s="287">
        <f>O61+O62+O65+O68</f>
        <v>0</v>
      </c>
      <c r="P60" s="287">
        <f>P61+P62+P65+P68</f>
        <v>0</v>
      </c>
      <c r="Q60" s="287"/>
      <c r="R60" s="287">
        <v>163610</v>
      </c>
      <c r="S60" s="277">
        <f>Q60+R60-U60</f>
        <v>163610</v>
      </c>
      <c r="T60" s="287">
        <v>163610</v>
      </c>
      <c r="U60" s="287"/>
      <c r="V60" s="270"/>
      <c r="W60" s="270"/>
      <c r="X60" s="270"/>
      <c r="Y60" s="270"/>
      <c r="Z60" s="270"/>
      <c r="AA60" s="273"/>
      <c r="AB60" s="40"/>
      <c r="AC60" s="40"/>
      <c r="AD60" s="40"/>
      <c r="AE60" s="40"/>
      <c r="AF60" s="40"/>
      <c r="AG60" s="40"/>
    </row>
    <row r="61" spans="1:33" ht="19.5" customHeight="1">
      <c r="A61" s="173" t="s">
        <v>101</v>
      </c>
      <c r="B61" s="128">
        <v>2800</v>
      </c>
      <c r="C61" s="179">
        <v>360</v>
      </c>
      <c r="D61" s="100">
        <f t="shared" si="11"/>
        <v>0</v>
      </c>
      <c r="E61" s="270">
        <f t="shared" si="11"/>
        <v>0</v>
      </c>
      <c r="F61" s="270">
        <f t="shared" si="16"/>
        <v>0</v>
      </c>
      <c r="G61" s="270">
        <f t="shared" si="16"/>
        <v>0</v>
      </c>
      <c r="H61" s="270">
        <f t="shared" si="12"/>
        <v>0</v>
      </c>
      <c r="I61" s="270">
        <f t="shared" si="12"/>
        <v>0</v>
      </c>
      <c r="J61" s="270">
        <f t="shared" si="12"/>
        <v>0</v>
      </c>
      <c r="K61" s="270">
        <f t="shared" si="12"/>
        <v>0</v>
      </c>
      <c r="L61" s="270">
        <f t="shared" si="12"/>
        <v>0</v>
      </c>
      <c r="M61" s="287"/>
      <c r="N61" s="285"/>
      <c r="O61" s="289"/>
      <c r="P61" s="285">
        <f>N61+O61-R61</f>
        <v>0</v>
      </c>
      <c r="Q61" s="289"/>
      <c r="R61" s="289"/>
      <c r="S61" s="270">
        <f>Q61+R61-U61</f>
        <v>0</v>
      </c>
      <c r="T61" s="270"/>
      <c r="U61" s="270"/>
      <c r="V61" s="270"/>
      <c r="W61" s="270"/>
      <c r="X61" s="270"/>
      <c r="Y61" s="270"/>
      <c r="Z61" s="270"/>
      <c r="AA61" s="273"/>
      <c r="AB61" s="40"/>
      <c r="AC61" s="40"/>
      <c r="AD61" s="40"/>
      <c r="AE61" s="40"/>
      <c r="AF61" s="40"/>
      <c r="AG61" s="40"/>
    </row>
    <row r="62" spans="1:33" ht="15" customHeight="1">
      <c r="A62" s="168" t="s">
        <v>102</v>
      </c>
      <c r="B62" s="119">
        <v>3000</v>
      </c>
      <c r="C62" s="119">
        <v>370</v>
      </c>
      <c r="D62" s="100">
        <f t="shared" si="11"/>
        <v>0</v>
      </c>
      <c r="E62" s="270">
        <f t="shared" si="11"/>
        <v>0</v>
      </c>
      <c r="F62" s="270">
        <f t="shared" si="16"/>
        <v>0</v>
      </c>
      <c r="G62" s="270">
        <f t="shared" si="16"/>
        <v>0</v>
      </c>
      <c r="H62" s="270">
        <f t="shared" si="12"/>
        <v>0</v>
      </c>
      <c r="I62" s="270">
        <f t="shared" si="12"/>
        <v>0</v>
      </c>
      <c r="J62" s="270">
        <f t="shared" si="12"/>
        <v>0</v>
      </c>
      <c r="K62" s="270">
        <f t="shared" si="12"/>
        <v>0</v>
      </c>
      <c r="L62" s="270">
        <f t="shared" si="12"/>
        <v>0</v>
      </c>
      <c r="M62" s="287">
        <f>M63+M77</f>
        <v>0</v>
      </c>
      <c r="N62" s="287">
        <f aca="true" t="shared" si="20" ref="N62:U62">N63+N77</f>
        <v>0</v>
      </c>
      <c r="O62" s="287">
        <f t="shared" si="20"/>
        <v>0</v>
      </c>
      <c r="P62" s="287">
        <f t="shared" si="20"/>
        <v>0</v>
      </c>
      <c r="Q62" s="287">
        <f t="shared" si="20"/>
        <v>0</v>
      </c>
      <c r="R62" s="287">
        <f t="shared" si="20"/>
        <v>0</v>
      </c>
      <c r="S62" s="287">
        <f t="shared" si="20"/>
        <v>0</v>
      </c>
      <c r="T62" s="287">
        <f t="shared" si="20"/>
        <v>0</v>
      </c>
      <c r="U62" s="287">
        <f t="shared" si="20"/>
        <v>0</v>
      </c>
      <c r="V62" s="270"/>
      <c r="W62" s="270"/>
      <c r="X62" s="270"/>
      <c r="Y62" s="270"/>
      <c r="Z62" s="270"/>
      <c r="AA62" s="273"/>
      <c r="AB62" s="40"/>
      <c r="AC62" s="40"/>
      <c r="AD62" s="40"/>
      <c r="AE62" s="40"/>
      <c r="AF62" s="40"/>
      <c r="AG62" s="40"/>
    </row>
    <row r="63" spans="1:33" s="82" customFormat="1" ht="15" customHeight="1">
      <c r="A63" s="170" t="s">
        <v>103</v>
      </c>
      <c r="B63" s="119">
        <v>3100</v>
      </c>
      <c r="C63" s="119">
        <v>380</v>
      </c>
      <c r="D63" s="100">
        <f t="shared" si="11"/>
        <v>0</v>
      </c>
      <c r="E63" s="270">
        <f t="shared" si="11"/>
        <v>0</v>
      </c>
      <c r="F63" s="270">
        <f t="shared" si="16"/>
        <v>0</v>
      </c>
      <c r="G63" s="270">
        <f t="shared" si="16"/>
        <v>0</v>
      </c>
      <c r="H63" s="270">
        <f t="shared" si="12"/>
        <v>0</v>
      </c>
      <c r="I63" s="270">
        <f t="shared" si="12"/>
        <v>0</v>
      </c>
      <c r="J63" s="270">
        <f t="shared" si="12"/>
        <v>0</v>
      </c>
      <c r="K63" s="270">
        <f t="shared" si="12"/>
        <v>0</v>
      </c>
      <c r="L63" s="270">
        <f t="shared" si="12"/>
        <v>0</v>
      </c>
      <c r="M63" s="336">
        <f>M64+M65+M68+M71+M75+M76</f>
        <v>0</v>
      </c>
      <c r="N63" s="336">
        <f aca="true" t="shared" si="21" ref="N63:U63">N64+N65+N68+N71+N75+N76</f>
        <v>0</v>
      </c>
      <c r="O63" s="336">
        <f t="shared" si="21"/>
        <v>0</v>
      </c>
      <c r="P63" s="336">
        <f t="shared" si="21"/>
        <v>0</v>
      </c>
      <c r="Q63" s="336">
        <f t="shared" si="21"/>
        <v>0</v>
      </c>
      <c r="R63" s="336">
        <f t="shared" si="21"/>
        <v>0</v>
      </c>
      <c r="S63" s="336">
        <f t="shared" si="21"/>
        <v>0</v>
      </c>
      <c r="T63" s="336">
        <f t="shared" si="21"/>
        <v>0</v>
      </c>
      <c r="U63" s="336">
        <f t="shared" si="21"/>
        <v>0</v>
      </c>
      <c r="V63" s="270"/>
      <c r="W63" s="270"/>
      <c r="X63" s="270"/>
      <c r="Y63" s="270"/>
      <c r="Z63" s="270"/>
      <c r="AA63" s="215"/>
      <c r="AB63" s="180"/>
      <c r="AC63" s="180"/>
      <c r="AD63" s="180"/>
      <c r="AE63" s="180"/>
      <c r="AF63" s="180"/>
      <c r="AG63" s="180"/>
    </row>
    <row r="64" spans="1:33" ht="30" customHeight="1">
      <c r="A64" s="174" t="s">
        <v>104</v>
      </c>
      <c r="B64" s="132">
        <v>3110</v>
      </c>
      <c r="C64" s="181">
        <v>390</v>
      </c>
      <c r="D64" s="100">
        <f t="shared" si="11"/>
        <v>0</v>
      </c>
      <c r="E64" s="270">
        <f t="shared" si="11"/>
        <v>0</v>
      </c>
      <c r="F64" s="270">
        <f t="shared" si="16"/>
        <v>0</v>
      </c>
      <c r="G64" s="270">
        <f t="shared" si="16"/>
        <v>0</v>
      </c>
      <c r="H64" s="270">
        <f t="shared" si="12"/>
        <v>0</v>
      </c>
      <c r="I64" s="270">
        <f t="shared" si="12"/>
        <v>0</v>
      </c>
      <c r="J64" s="270">
        <f t="shared" si="12"/>
        <v>0</v>
      </c>
      <c r="K64" s="270">
        <f t="shared" si="12"/>
        <v>0</v>
      </c>
      <c r="L64" s="270">
        <f t="shared" si="12"/>
        <v>0</v>
      </c>
      <c r="M64" s="336"/>
      <c r="N64" s="285"/>
      <c r="O64" s="299"/>
      <c r="P64" s="285">
        <f>N64+O64-R64</f>
        <v>0</v>
      </c>
      <c r="Q64" s="299"/>
      <c r="R64" s="299"/>
      <c r="S64" s="270">
        <f>Q64+R64-U64</f>
        <v>0</v>
      </c>
      <c r="T64" s="270"/>
      <c r="U64" s="270"/>
      <c r="V64" s="270"/>
      <c r="W64" s="270"/>
      <c r="X64" s="270"/>
      <c r="Y64" s="270"/>
      <c r="Z64" s="270"/>
      <c r="AA64" s="273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1"/>
        <v>0</v>
      </c>
      <c r="E65" s="270">
        <f t="shared" si="11"/>
        <v>0</v>
      </c>
      <c r="F65" s="270">
        <f t="shared" si="16"/>
        <v>0</v>
      </c>
      <c r="G65" s="270">
        <f t="shared" si="16"/>
        <v>0</v>
      </c>
      <c r="H65" s="270">
        <f t="shared" si="12"/>
        <v>0</v>
      </c>
      <c r="I65" s="270">
        <f t="shared" si="12"/>
        <v>0</v>
      </c>
      <c r="J65" s="270">
        <f t="shared" si="12"/>
        <v>0</v>
      </c>
      <c r="K65" s="270">
        <f t="shared" si="12"/>
        <v>0</v>
      </c>
      <c r="L65" s="270">
        <f t="shared" si="12"/>
        <v>0</v>
      </c>
      <c r="M65" s="287">
        <f aca="true" t="shared" si="22" ref="M65:U65">SUM(M66:M67)</f>
        <v>0</v>
      </c>
      <c r="N65" s="287">
        <f t="shared" si="22"/>
        <v>0</v>
      </c>
      <c r="O65" s="287">
        <f t="shared" si="22"/>
        <v>0</v>
      </c>
      <c r="P65" s="287">
        <f t="shared" si="22"/>
        <v>0</v>
      </c>
      <c r="Q65" s="287">
        <f t="shared" si="22"/>
        <v>0</v>
      </c>
      <c r="R65" s="287">
        <f t="shared" si="22"/>
        <v>0</v>
      </c>
      <c r="S65" s="287">
        <f t="shared" si="22"/>
        <v>0</v>
      </c>
      <c r="T65" s="287">
        <f t="shared" si="22"/>
        <v>0</v>
      </c>
      <c r="U65" s="287">
        <f t="shared" si="22"/>
        <v>0</v>
      </c>
      <c r="V65" s="270"/>
      <c r="W65" s="270"/>
      <c r="X65" s="270"/>
      <c r="Y65" s="270"/>
      <c r="Z65" s="270"/>
      <c r="AA65" s="273"/>
      <c r="AB65" s="40"/>
      <c r="AC65" s="40"/>
      <c r="AD65" s="40"/>
      <c r="AE65" s="40"/>
      <c r="AF65" s="40"/>
      <c r="AG65" s="40"/>
    </row>
    <row r="66" spans="1:33" ht="15" customHeight="1">
      <c r="A66" s="134" t="s">
        <v>106</v>
      </c>
      <c r="B66" s="182">
        <v>3121</v>
      </c>
      <c r="C66" s="183">
        <v>410</v>
      </c>
      <c r="D66" s="100">
        <f t="shared" si="11"/>
        <v>0</v>
      </c>
      <c r="E66" s="270">
        <f t="shared" si="11"/>
        <v>0</v>
      </c>
      <c r="F66" s="270">
        <f aca="true" t="shared" si="23" ref="F66:G83">N66+V66</f>
        <v>0</v>
      </c>
      <c r="G66" s="270">
        <f t="shared" si="23"/>
        <v>0</v>
      </c>
      <c r="H66" s="270">
        <f t="shared" si="12"/>
        <v>0</v>
      </c>
      <c r="I66" s="270">
        <f t="shared" si="12"/>
        <v>0</v>
      </c>
      <c r="J66" s="270">
        <f t="shared" si="12"/>
        <v>0</v>
      </c>
      <c r="K66" s="270">
        <f t="shared" si="12"/>
        <v>0</v>
      </c>
      <c r="L66" s="270">
        <f t="shared" si="12"/>
        <v>0</v>
      </c>
      <c r="M66" s="336"/>
      <c r="N66" s="285"/>
      <c r="O66" s="299"/>
      <c r="P66" s="285">
        <f>N66+O66-R66</f>
        <v>0</v>
      </c>
      <c r="Q66" s="299"/>
      <c r="R66" s="299"/>
      <c r="S66" s="270">
        <f>Q66+R66-U66</f>
        <v>0</v>
      </c>
      <c r="T66" s="270"/>
      <c r="U66" s="270"/>
      <c r="V66" s="270"/>
      <c r="W66" s="270"/>
      <c r="X66" s="270"/>
      <c r="Y66" s="270"/>
      <c r="Z66" s="270"/>
      <c r="AA66" s="273"/>
      <c r="AB66" s="40"/>
      <c r="AC66" s="40"/>
      <c r="AD66" s="40"/>
      <c r="AE66" s="40"/>
      <c r="AF66" s="40"/>
      <c r="AG66" s="40"/>
    </row>
    <row r="67" spans="1:33" ht="15" customHeight="1">
      <c r="A67" s="134" t="s">
        <v>107</v>
      </c>
      <c r="B67" s="182">
        <v>3122</v>
      </c>
      <c r="C67" s="183">
        <v>420</v>
      </c>
      <c r="D67" s="100">
        <f t="shared" si="11"/>
        <v>0</v>
      </c>
      <c r="E67" s="270">
        <f t="shared" si="11"/>
        <v>0</v>
      </c>
      <c r="F67" s="270">
        <f t="shared" si="23"/>
        <v>0</v>
      </c>
      <c r="G67" s="270">
        <f t="shared" si="23"/>
        <v>0</v>
      </c>
      <c r="H67" s="270">
        <f t="shared" si="12"/>
        <v>0</v>
      </c>
      <c r="I67" s="270">
        <f t="shared" si="12"/>
        <v>0</v>
      </c>
      <c r="J67" s="270">
        <f t="shared" si="12"/>
        <v>0</v>
      </c>
      <c r="K67" s="270">
        <f t="shared" si="12"/>
        <v>0</v>
      </c>
      <c r="L67" s="270">
        <f t="shared" si="12"/>
        <v>0</v>
      </c>
      <c r="M67" s="336"/>
      <c r="N67" s="285"/>
      <c r="O67" s="299"/>
      <c r="P67" s="285">
        <f>N67+O67-R67</f>
        <v>0</v>
      </c>
      <c r="Q67" s="299"/>
      <c r="R67" s="299"/>
      <c r="S67" s="270">
        <f>Q67+R67-U67</f>
        <v>0</v>
      </c>
      <c r="T67" s="270"/>
      <c r="U67" s="270"/>
      <c r="V67" s="270"/>
      <c r="W67" s="270"/>
      <c r="X67" s="270"/>
      <c r="Y67" s="270"/>
      <c r="Z67" s="270"/>
      <c r="AA67" s="273"/>
      <c r="AB67" s="40"/>
      <c r="AC67" s="40"/>
      <c r="AD67" s="40"/>
      <c r="AE67" s="40"/>
      <c r="AF67" s="40"/>
      <c r="AG67" s="40"/>
    </row>
    <row r="68" spans="1:33" ht="15" customHeight="1">
      <c r="A68" s="184" t="s">
        <v>108</v>
      </c>
      <c r="B68" s="185" t="s">
        <v>109</v>
      </c>
      <c r="C68" s="186">
        <v>430</v>
      </c>
      <c r="D68" s="100">
        <f t="shared" si="11"/>
        <v>0</v>
      </c>
      <c r="E68" s="270">
        <f t="shared" si="11"/>
        <v>0</v>
      </c>
      <c r="F68" s="270">
        <f t="shared" si="23"/>
        <v>0</v>
      </c>
      <c r="G68" s="270">
        <f t="shared" si="23"/>
        <v>0</v>
      </c>
      <c r="H68" s="270">
        <f t="shared" si="12"/>
        <v>0</v>
      </c>
      <c r="I68" s="270">
        <f t="shared" si="12"/>
        <v>0</v>
      </c>
      <c r="J68" s="270">
        <f t="shared" si="12"/>
        <v>0</v>
      </c>
      <c r="K68" s="270">
        <f t="shared" si="12"/>
        <v>0</v>
      </c>
      <c r="L68" s="270">
        <f t="shared" si="12"/>
        <v>0</v>
      </c>
      <c r="M68" s="287">
        <f>SUM(M69:M70)</f>
        <v>0</v>
      </c>
      <c r="N68" s="287">
        <f aca="true" t="shared" si="24" ref="N68:U68">SUM(N69:N70)</f>
        <v>0</v>
      </c>
      <c r="O68" s="287">
        <f t="shared" si="24"/>
        <v>0</v>
      </c>
      <c r="P68" s="287">
        <f t="shared" si="24"/>
        <v>0</v>
      </c>
      <c r="Q68" s="287">
        <f t="shared" si="24"/>
        <v>0</v>
      </c>
      <c r="R68" s="287">
        <f t="shared" si="24"/>
        <v>0</v>
      </c>
      <c r="S68" s="287">
        <f t="shared" si="24"/>
        <v>0</v>
      </c>
      <c r="T68" s="287">
        <f t="shared" si="24"/>
        <v>0</v>
      </c>
      <c r="U68" s="287">
        <f t="shared" si="24"/>
        <v>0</v>
      </c>
      <c r="V68" s="270"/>
      <c r="W68" s="270"/>
      <c r="X68" s="270"/>
      <c r="Y68" s="270"/>
      <c r="Z68" s="270"/>
      <c r="AA68" s="273"/>
      <c r="AB68" s="40"/>
      <c r="AC68" s="40"/>
      <c r="AD68" s="40"/>
      <c r="AE68" s="40"/>
      <c r="AF68" s="40"/>
      <c r="AG68" s="40"/>
    </row>
    <row r="69" spans="1:33" ht="15" customHeight="1">
      <c r="A69" s="134" t="s">
        <v>110</v>
      </c>
      <c r="B69" s="187">
        <v>3131</v>
      </c>
      <c r="C69" s="187">
        <v>440</v>
      </c>
      <c r="D69" s="100">
        <f t="shared" si="11"/>
        <v>0</v>
      </c>
      <c r="E69" s="270">
        <f t="shared" si="11"/>
        <v>0</v>
      </c>
      <c r="F69" s="270">
        <f t="shared" si="23"/>
        <v>0</v>
      </c>
      <c r="G69" s="270">
        <f t="shared" si="23"/>
        <v>0</v>
      </c>
      <c r="H69" s="270">
        <f t="shared" si="12"/>
        <v>0</v>
      </c>
      <c r="I69" s="270">
        <f t="shared" si="12"/>
        <v>0</v>
      </c>
      <c r="J69" s="270">
        <f t="shared" si="12"/>
        <v>0</v>
      </c>
      <c r="K69" s="270">
        <f t="shared" si="12"/>
        <v>0</v>
      </c>
      <c r="L69" s="270">
        <f t="shared" si="12"/>
        <v>0</v>
      </c>
      <c r="M69" s="336"/>
      <c r="N69" s="285"/>
      <c r="O69" s="299"/>
      <c r="P69" s="285">
        <f>N69+O69-R69</f>
        <v>0</v>
      </c>
      <c r="Q69" s="299"/>
      <c r="R69" s="299"/>
      <c r="S69" s="270">
        <f>Q69+R69-U69</f>
        <v>0</v>
      </c>
      <c r="T69" s="270"/>
      <c r="U69" s="270"/>
      <c r="V69" s="270"/>
      <c r="W69" s="270"/>
      <c r="X69" s="270"/>
      <c r="Y69" s="270"/>
      <c r="Z69" s="270"/>
      <c r="AA69" s="273"/>
      <c r="AB69" s="40"/>
      <c r="AC69" s="40"/>
      <c r="AD69" s="40"/>
      <c r="AE69" s="40"/>
      <c r="AF69" s="40"/>
      <c r="AG69" s="40"/>
    </row>
    <row r="70" spans="1:33" ht="15" customHeight="1">
      <c r="A70" s="134" t="s">
        <v>111</v>
      </c>
      <c r="B70" s="188">
        <v>3132</v>
      </c>
      <c r="C70" s="188">
        <v>450</v>
      </c>
      <c r="D70" s="100">
        <f t="shared" si="11"/>
        <v>0</v>
      </c>
      <c r="E70" s="270">
        <f t="shared" si="11"/>
        <v>0</v>
      </c>
      <c r="F70" s="270">
        <f t="shared" si="23"/>
        <v>0</v>
      </c>
      <c r="G70" s="270">
        <f t="shared" si="23"/>
        <v>0</v>
      </c>
      <c r="H70" s="270">
        <f t="shared" si="12"/>
        <v>0</v>
      </c>
      <c r="I70" s="270">
        <f t="shared" si="12"/>
        <v>0</v>
      </c>
      <c r="J70" s="270">
        <f t="shared" si="12"/>
        <v>0</v>
      </c>
      <c r="K70" s="270">
        <f t="shared" si="12"/>
        <v>0</v>
      </c>
      <c r="L70" s="270">
        <f t="shared" si="12"/>
        <v>0</v>
      </c>
      <c r="M70" s="336"/>
      <c r="N70" s="285"/>
      <c r="O70" s="299"/>
      <c r="P70" s="285">
        <f>N70+O70-R70</f>
        <v>0</v>
      </c>
      <c r="Q70" s="299"/>
      <c r="R70" s="299"/>
      <c r="S70" s="270">
        <f>Q70+R70-U70</f>
        <v>0</v>
      </c>
      <c r="T70" s="270"/>
      <c r="U70" s="270"/>
      <c r="V70" s="270"/>
      <c r="W70" s="270"/>
      <c r="X70" s="270"/>
      <c r="Y70" s="270"/>
      <c r="Z70" s="270"/>
      <c r="AA70" s="273"/>
      <c r="AB70" s="40"/>
      <c r="AC70" s="40"/>
      <c r="AD70" s="40"/>
      <c r="AE70" s="40"/>
      <c r="AF70" s="40"/>
      <c r="AG70" s="40"/>
    </row>
    <row r="71" spans="1:33" ht="15" customHeight="1">
      <c r="A71" s="173" t="s">
        <v>112</v>
      </c>
      <c r="B71" s="182">
        <v>3140</v>
      </c>
      <c r="C71" s="182">
        <v>460</v>
      </c>
      <c r="D71" s="100">
        <f t="shared" si="11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336">
        <f>M72+M73+M74</f>
        <v>0</v>
      </c>
      <c r="N71" s="336">
        <f aca="true" t="shared" si="25" ref="N71:U71">N72+N73+N74</f>
        <v>0</v>
      </c>
      <c r="O71" s="336">
        <f t="shared" si="25"/>
        <v>0</v>
      </c>
      <c r="P71" s="336">
        <f t="shared" si="25"/>
        <v>0</v>
      </c>
      <c r="Q71" s="336">
        <f t="shared" si="25"/>
        <v>0</v>
      </c>
      <c r="R71" s="336">
        <f t="shared" si="25"/>
        <v>0</v>
      </c>
      <c r="S71" s="336">
        <f t="shared" si="25"/>
        <v>0</v>
      </c>
      <c r="T71" s="336">
        <f t="shared" si="25"/>
        <v>0</v>
      </c>
      <c r="U71" s="336">
        <f t="shared" si="25"/>
        <v>0</v>
      </c>
      <c r="V71" s="270"/>
      <c r="W71" s="270"/>
      <c r="X71" s="270"/>
      <c r="Y71" s="270"/>
      <c r="Z71" s="270"/>
      <c r="AA71" s="273"/>
      <c r="AB71" s="40"/>
      <c r="AC71" s="40"/>
      <c r="AD71" s="40"/>
      <c r="AE71" s="40"/>
      <c r="AF71" s="40"/>
      <c r="AG71" s="40"/>
    </row>
    <row r="72" spans="1:33" ht="17.25" customHeight="1">
      <c r="A72" s="134" t="s">
        <v>113</v>
      </c>
      <c r="B72" s="182">
        <v>3141</v>
      </c>
      <c r="C72" s="182">
        <v>470</v>
      </c>
      <c r="D72" s="100">
        <f aca="true" t="shared" si="26" ref="D72:G87">M72</f>
        <v>0</v>
      </c>
      <c r="E72" s="270">
        <f t="shared" si="26"/>
        <v>0</v>
      </c>
      <c r="F72" s="270">
        <f t="shared" si="23"/>
        <v>0</v>
      </c>
      <c r="G72" s="270">
        <f t="shared" si="23"/>
        <v>0</v>
      </c>
      <c r="H72" s="270">
        <f aca="true" t="shared" si="27" ref="H72:L87">Q72</f>
        <v>0</v>
      </c>
      <c r="I72" s="270">
        <f t="shared" si="27"/>
        <v>0</v>
      </c>
      <c r="J72" s="270">
        <f t="shared" si="27"/>
        <v>0</v>
      </c>
      <c r="K72" s="270">
        <f t="shared" si="27"/>
        <v>0</v>
      </c>
      <c r="L72" s="270">
        <f t="shared" si="27"/>
        <v>0</v>
      </c>
      <c r="M72" s="336"/>
      <c r="N72" s="285"/>
      <c r="O72" s="299"/>
      <c r="P72" s="285">
        <f>N72+O72-R72</f>
        <v>0</v>
      </c>
      <c r="Q72" s="299"/>
      <c r="R72" s="299"/>
      <c r="S72" s="270">
        <f>Q72+R72-U72</f>
        <v>0</v>
      </c>
      <c r="T72" s="270"/>
      <c r="U72" s="270"/>
      <c r="V72" s="270"/>
      <c r="W72" s="270"/>
      <c r="X72" s="270"/>
      <c r="Y72" s="270"/>
      <c r="Z72" s="270"/>
      <c r="AA72" s="273"/>
      <c r="AB72" s="40"/>
      <c r="AC72" s="40"/>
      <c r="AD72" s="40"/>
      <c r="AE72" s="40"/>
      <c r="AF72" s="40"/>
      <c r="AG72" s="40"/>
    </row>
    <row r="73" spans="1:33" ht="17.25" customHeight="1">
      <c r="A73" s="134" t="s">
        <v>114</v>
      </c>
      <c r="B73" s="182">
        <v>3142</v>
      </c>
      <c r="C73" s="182">
        <v>480</v>
      </c>
      <c r="D73" s="100">
        <f t="shared" si="26"/>
        <v>0</v>
      </c>
      <c r="E73" s="270">
        <f t="shared" si="26"/>
        <v>0</v>
      </c>
      <c r="F73" s="270">
        <f t="shared" si="23"/>
        <v>0</v>
      </c>
      <c r="G73" s="270">
        <f t="shared" si="23"/>
        <v>0</v>
      </c>
      <c r="H73" s="270">
        <f t="shared" si="27"/>
        <v>0</v>
      </c>
      <c r="I73" s="270">
        <f t="shared" si="27"/>
        <v>0</v>
      </c>
      <c r="J73" s="270">
        <f t="shared" si="27"/>
        <v>0</v>
      </c>
      <c r="K73" s="270">
        <f t="shared" si="27"/>
        <v>0</v>
      </c>
      <c r="L73" s="270">
        <f t="shared" si="27"/>
        <v>0</v>
      </c>
      <c r="M73" s="336"/>
      <c r="N73" s="285"/>
      <c r="O73" s="299"/>
      <c r="P73" s="285">
        <f>N73+O73-R73</f>
        <v>0</v>
      </c>
      <c r="Q73" s="299"/>
      <c r="R73" s="299"/>
      <c r="S73" s="270">
        <f>Q73+R73-U73</f>
        <v>0</v>
      </c>
      <c r="T73" s="270"/>
      <c r="U73" s="270"/>
      <c r="V73" s="270"/>
      <c r="W73" s="270"/>
      <c r="X73" s="270"/>
      <c r="Y73" s="270"/>
      <c r="Z73" s="270"/>
      <c r="AA73" s="273"/>
      <c r="AB73" s="40"/>
      <c r="AC73" s="40"/>
      <c r="AD73" s="40"/>
      <c r="AE73" s="40"/>
      <c r="AF73" s="40"/>
      <c r="AG73" s="40"/>
    </row>
    <row r="74" spans="1:33" ht="17.25" customHeight="1">
      <c r="A74" s="160" t="s">
        <v>115</v>
      </c>
      <c r="B74" s="182">
        <v>3143</v>
      </c>
      <c r="C74" s="182">
        <v>490</v>
      </c>
      <c r="D74" s="100">
        <f t="shared" si="26"/>
        <v>0</v>
      </c>
      <c r="E74" s="270">
        <f t="shared" si="26"/>
        <v>0</v>
      </c>
      <c r="F74" s="270">
        <f t="shared" si="23"/>
        <v>0</v>
      </c>
      <c r="G74" s="270">
        <f t="shared" si="23"/>
        <v>0</v>
      </c>
      <c r="H74" s="270">
        <f t="shared" si="27"/>
        <v>0</v>
      </c>
      <c r="I74" s="270">
        <f t="shared" si="27"/>
        <v>0</v>
      </c>
      <c r="J74" s="270">
        <f t="shared" si="27"/>
        <v>0</v>
      </c>
      <c r="K74" s="270">
        <f t="shared" si="27"/>
        <v>0</v>
      </c>
      <c r="L74" s="270">
        <f t="shared" si="27"/>
        <v>0</v>
      </c>
      <c r="M74" s="287"/>
      <c r="N74" s="287"/>
      <c r="O74" s="287">
        <f>SUM(O75:O79)</f>
        <v>0</v>
      </c>
      <c r="P74" s="287">
        <f>SUM(P75:P79)</f>
        <v>0</v>
      </c>
      <c r="Q74" s="287"/>
      <c r="R74" s="287"/>
      <c r="S74" s="287">
        <f>SUM(S75:S79)</f>
        <v>0</v>
      </c>
      <c r="T74" s="287"/>
      <c r="U74" s="287"/>
      <c r="V74" s="270"/>
      <c r="W74" s="270"/>
      <c r="X74" s="270"/>
      <c r="Y74" s="270"/>
      <c r="Z74" s="270"/>
      <c r="AA74" s="273"/>
      <c r="AB74" s="40"/>
      <c r="AC74" s="40"/>
      <c r="AD74" s="40"/>
      <c r="AE74" s="40"/>
      <c r="AF74" s="40"/>
      <c r="AG74" s="40"/>
    </row>
    <row r="75" spans="1:33" ht="15" customHeight="1">
      <c r="A75" s="170" t="s">
        <v>116</v>
      </c>
      <c r="B75" s="190">
        <v>3150</v>
      </c>
      <c r="C75" s="190">
        <v>500</v>
      </c>
      <c r="D75" s="100">
        <f t="shared" si="26"/>
        <v>0</v>
      </c>
      <c r="E75" s="270">
        <f t="shared" si="26"/>
        <v>0</v>
      </c>
      <c r="F75" s="270">
        <f t="shared" si="23"/>
        <v>0</v>
      </c>
      <c r="G75" s="270">
        <f t="shared" si="23"/>
        <v>0</v>
      </c>
      <c r="H75" s="270">
        <f t="shared" si="27"/>
        <v>0</v>
      </c>
      <c r="I75" s="270">
        <f t="shared" si="27"/>
        <v>0</v>
      </c>
      <c r="J75" s="270">
        <f t="shared" si="27"/>
        <v>0</v>
      </c>
      <c r="K75" s="270">
        <f t="shared" si="27"/>
        <v>0</v>
      </c>
      <c r="L75" s="270">
        <f t="shared" si="27"/>
        <v>0</v>
      </c>
      <c r="M75" s="336"/>
      <c r="N75" s="285"/>
      <c r="O75" s="299"/>
      <c r="P75" s="285">
        <f>N75+O75-R75</f>
        <v>0</v>
      </c>
      <c r="Q75" s="299"/>
      <c r="R75" s="299"/>
      <c r="S75" s="270">
        <f>Q75+R75-U75</f>
        <v>0</v>
      </c>
      <c r="T75" s="270"/>
      <c r="U75" s="270"/>
      <c r="V75" s="270"/>
      <c r="W75" s="270"/>
      <c r="X75" s="270"/>
      <c r="Y75" s="270"/>
      <c r="Z75" s="270"/>
      <c r="AA75" s="273"/>
      <c r="AB75" s="40"/>
      <c r="AC75" s="40"/>
      <c r="AD75" s="40"/>
      <c r="AE75" s="40"/>
      <c r="AF75" s="40"/>
      <c r="AG75" s="40"/>
    </row>
    <row r="76" spans="1:33" ht="15" customHeight="1">
      <c r="A76" s="170" t="s">
        <v>117</v>
      </c>
      <c r="B76" s="190">
        <v>3160</v>
      </c>
      <c r="C76" s="190">
        <v>510</v>
      </c>
      <c r="D76" s="100">
        <f t="shared" si="26"/>
        <v>0</v>
      </c>
      <c r="E76" s="270">
        <f t="shared" si="26"/>
        <v>0</v>
      </c>
      <c r="F76" s="270">
        <f t="shared" si="23"/>
        <v>0</v>
      </c>
      <c r="G76" s="270">
        <f t="shared" si="23"/>
        <v>0</v>
      </c>
      <c r="H76" s="270">
        <f t="shared" si="27"/>
        <v>0</v>
      </c>
      <c r="I76" s="270">
        <f t="shared" si="27"/>
        <v>0</v>
      </c>
      <c r="J76" s="270">
        <f t="shared" si="27"/>
        <v>0</v>
      </c>
      <c r="K76" s="270">
        <f t="shared" si="27"/>
        <v>0</v>
      </c>
      <c r="L76" s="270">
        <f t="shared" si="27"/>
        <v>0</v>
      </c>
      <c r="M76" s="336"/>
      <c r="N76" s="285"/>
      <c r="O76" s="299"/>
      <c r="P76" s="285">
        <f>N76+O76-R76</f>
        <v>0</v>
      </c>
      <c r="Q76" s="299"/>
      <c r="R76" s="299"/>
      <c r="S76" s="270">
        <f>Q76+R76-U76</f>
        <v>0</v>
      </c>
      <c r="T76" s="270"/>
      <c r="U76" s="270"/>
      <c r="V76" s="270"/>
      <c r="W76" s="270"/>
      <c r="X76" s="270"/>
      <c r="Y76" s="270"/>
      <c r="Z76" s="270"/>
      <c r="AA76" s="273"/>
      <c r="AB76" s="40"/>
      <c r="AC76" s="40"/>
      <c r="AD76" s="40"/>
      <c r="AE76" s="40"/>
      <c r="AF76" s="40"/>
      <c r="AG76" s="40"/>
    </row>
    <row r="77" spans="1:33" ht="15" customHeight="1">
      <c r="A77" s="191" t="s">
        <v>118</v>
      </c>
      <c r="B77" s="190">
        <v>3200</v>
      </c>
      <c r="C77" s="190">
        <v>520</v>
      </c>
      <c r="D77" s="100">
        <f t="shared" si="26"/>
        <v>0</v>
      </c>
      <c r="E77" s="270">
        <f t="shared" si="26"/>
        <v>0</v>
      </c>
      <c r="F77" s="270">
        <f t="shared" si="23"/>
        <v>0</v>
      </c>
      <c r="G77" s="270">
        <f t="shared" si="23"/>
        <v>0</v>
      </c>
      <c r="H77" s="270">
        <f t="shared" si="27"/>
        <v>0</v>
      </c>
      <c r="I77" s="270">
        <f t="shared" si="27"/>
        <v>0</v>
      </c>
      <c r="J77" s="270">
        <f t="shared" si="27"/>
        <v>0</v>
      </c>
      <c r="K77" s="270">
        <f t="shared" si="27"/>
        <v>0</v>
      </c>
      <c r="L77" s="270">
        <f t="shared" si="27"/>
        <v>0</v>
      </c>
      <c r="M77" s="336">
        <f>M78+M79+M81+M80</f>
        <v>0</v>
      </c>
      <c r="N77" s="336">
        <f aca="true" t="shared" si="28" ref="N77:U77">N78+N79+N81+N80</f>
        <v>0</v>
      </c>
      <c r="O77" s="336">
        <f t="shared" si="28"/>
        <v>0</v>
      </c>
      <c r="P77" s="336">
        <f t="shared" si="28"/>
        <v>0</v>
      </c>
      <c r="Q77" s="336">
        <f t="shared" si="28"/>
        <v>0</v>
      </c>
      <c r="R77" s="336">
        <f t="shared" si="28"/>
        <v>0</v>
      </c>
      <c r="S77" s="336">
        <f t="shared" si="28"/>
        <v>0</v>
      </c>
      <c r="T77" s="336">
        <f t="shared" si="28"/>
        <v>0</v>
      </c>
      <c r="U77" s="336">
        <f t="shared" si="28"/>
        <v>0</v>
      </c>
      <c r="V77" s="336"/>
      <c r="W77" s="270"/>
      <c r="X77" s="270"/>
      <c r="Y77" s="270"/>
      <c r="Z77" s="270"/>
      <c r="AA77" s="273"/>
      <c r="AB77" s="40"/>
      <c r="AC77" s="40"/>
      <c r="AD77" s="40"/>
      <c r="AE77" s="40"/>
      <c r="AF77" s="40"/>
      <c r="AG77" s="40"/>
    </row>
    <row r="78" spans="1:33" ht="15" customHeight="1">
      <c r="A78" s="192" t="s">
        <v>119</v>
      </c>
      <c r="B78" s="182">
        <v>3210</v>
      </c>
      <c r="C78" s="182">
        <v>530</v>
      </c>
      <c r="D78" s="100">
        <f t="shared" si="26"/>
        <v>0</v>
      </c>
      <c r="E78" s="270">
        <f t="shared" si="26"/>
        <v>0</v>
      </c>
      <c r="F78" s="270">
        <f t="shared" si="23"/>
        <v>0</v>
      </c>
      <c r="G78" s="270">
        <f t="shared" si="23"/>
        <v>0</v>
      </c>
      <c r="H78" s="270">
        <f t="shared" si="27"/>
        <v>0</v>
      </c>
      <c r="I78" s="270">
        <f t="shared" si="27"/>
        <v>0</v>
      </c>
      <c r="J78" s="270">
        <f t="shared" si="27"/>
        <v>0</v>
      </c>
      <c r="K78" s="270">
        <f t="shared" si="27"/>
        <v>0</v>
      </c>
      <c r="L78" s="270">
        <f t="shared" si="27"/>
        <v>0</v>
      </c>
      <c r="M78" s="336"/>
      <c r="N78" s="285"/>
      <c r="O78" s="299"/>
      <c r="P78" s="285">
        <f>N78+O78-R78</f>
        <v>0</v>
      </c>
      <c r="Q78" s="299"/>
      <c r="R78" s="299"/>
      <c r="S78" s="270">
        <f>Q78+R78-U78</f>
        <v>0</v>
      </c>
      <c r="T78" s="270"/>
      <c r="U78" s="270"/>
      <c r="V78" s="270"/>
      <c r="W78" s="270"/>
      <c r="X78" s="270"/>
      <c r="Y78" s="270"/>
      <c r="Z78" s="270"/>
      <c r="AA78" s="273"/>
      <c r="AB78" s="40"/>
      <c r="AC78" s="40"/>
      <c r="AD78" s="40"/>
      <c r="AE78" s="40"/>
      <c r="AF78" s="40"/>
      <c r="AG78" s="40"/>
    </row>
    <row r="79" spans="1:33" ht="15" customHeight="1">
      <c r="A79" s="193" t="s">
        <v>120</v>
      </c>
      <c r="B79" s="182">
        <v>3220</v>
      </c>
      <c r="C79" s="182">
        <v>540</v>
      </c>
      <c r="D79" s="100">
        <f t="shared" si="26"/>
        <v>0</v>
      </c>
      <c r="E79" s="100">
        <f t="shared" si="26"/>
        <v>0</v>
      </c>
      <c r="F79" s="270">
        <f t="shared" si="23"/>
        <v>0</v>
      </c>
      <c r="G79" s="270">
        <f t="shared" si="23"/>
        <v>0</v>
      </c>
      <c r="H79" s="270">
        <f t="shared" si="27"/>
        <v>0</v>
      </c>
      <c r="I79" s="270">
        <f t="shared" si="27"/>
        <v>0</v>
      </c>
      <c r="J79" s="270">
        <f t="shared" si="27"/>
        <v>0</v>
      </c>
      <c r="K79" s="270">
        <f t="shared" si="27"/>
        <v>0</v>
      </c>
      <c r="L79" s="270">
        <f t="shared" si="27"/>
        <v>0</v>
      </c>
      <c r="M79" s="336"/>
      <c r="N79" s="285"/>
      <c r="O79" s="299"/>
      <c r="P79" s="285">
        <f>N79+O79-R79</f>
        <v>0</v>
      </c>
      <c r="Q79" s="299"/>
      <c r="R79" s="299"/>
      <c r="S79" s="270">
        <f>Q79+R79-U79</f>
        <v>0</v>
      </c>
      <c r="T79" s="270"/>
      <c r="U79" s="270"/>
      <c r="V79" s="270"/>
      <c r="W79" s="270"/>
      <c r="X79" s="270"/>
      <c r="Y79" s="270"/>
      <c r="Z79" s="270"/>
      <c r="AA79" s="273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 t="shared" si="26"/>
        <v>0</v>
      </c>
      <c r="E80" s="100">
        <f t="shared" si="26"/>
        <v>0</v>
      </c>
      <c r="F80" s="100">
        <f>O80</f>
        <v>0</v>
      </c>
      <c r="G80" s="100">
        <f>P80</f>
        <v>0</v>
      </c>
      <c r="H80" s="100">
        <f t="shared" si="27"/>
        <v>0</v>
      </c>
      <c r="I80" s="100">
        <f t="shared" si="27"/>
        <v>0</v>
      </c>
      <c r="J80" s="100">
        <f t="shared" si="27"/>
        <v>0</v>
      </c>
      <c r="K80" s="100">
        <f t="shared" si="27"/>
        <v>0</v>
      </c>
      <c r="L80" s="100">
        <f t="shared" si="27"/>
        <v>0</v>
      </c>
      <c r="M80" s="336"/>
      <c r="N80" s="409"/>
      <c r="O80" s="336"/>
      <c r="P80" s="409"/>
      <c r="Q80" s="336"/>
      <c r="R80" s="336"/>
      <c r="S80" s="270">
        <f>Q80+R80-U80</f>
        <v>0</v>
      </c>
      <c r="T80" s="338"/>
      <c r="U80" s="338"/>
      <c r="V80" s="338"/>
      <c r="W80" s="338"/>
      <c r="X80" s="338"/>
      <c r="Y80" s="338"/>
      <c r="Z80" s="338"/>
      <c r="AA80" s="273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 t="shared" si="26"/>
        <v>0</v>
      </c>
      <c r="E81" s="270">
        <f>N81</f>
        <v>0</v>
      </c>
      <c r="F81" s="270">
        <f t="shared" si="23"/>
        <v>0</v>
      </c>
      <c r="G81" s="270">
        <f t="shared" si="23"/>
        <v>0</v>
      </c>
      <c r="H81" s="270">
        <f t="shared" si="27"/>
        <v>0</v>
      </c>
      <c r="I81" s="270">
        <f t="shared" si="27"/>
        <v>0</v>
      </c>
      <c r="J81" s="270">
        <f t="shared" si="27"/>
        <v>0</v>
      </c>
      <c r="K81" s="270">
        <f t="shared" si="27"/>
        <v>0</v>
      </c>
      <c r="L81" s="270">
        <f t="shared" si="27"/>
        <v>0</v>
      </c>
      <c r="M81" s="287"/>
      <c r="N81" s="287"/>
      <c r="O81" s="287">
        <f>O82+O86+O92</f>
        <v>0</v>
      </c>
      <c r="P81" s="287">
        <f>P82+P86+P92</f>
        <v>0</v>
      </c>
      <c r="Q81" s="287"/>
      <c r="R81" s="287"/>
      <c r="S81" s="270">
        <f>Q81+R81-U81</f>
        <v>0</v>
      </c>
      <c r="T81" s="287"/>
      <c r="U81" s="287"/>
      <c r="V81" s="287"/>
      <c r="W81" s="287"/>
      <c r="X81" s="287"/>
      <c r="Y81" s="287"/>
      <c r="Z81" s="287"/>
      <c r="AA81" s="287"/>
      <c r="AB81" s="40"/>
      <c r="AC81" s="40"/>
      <c r="AD81" s="40"/>
      <c r="AE81" s="40"/>
      <c r="AF81" s="40"/>
      <c r="AG81" s="40"/>
    </row>
    <row r="82" spans="1:33" ht="15" customHeight="1" hidden="1">
      <c r="A82" s="193" t="s">
        <v>123</v>
      </c>
      <c r="B82" s="182">
        <v>2440</v>
      </c>
      <c r="C82" s="182">
        <v>540</v>
      </c>
      <c r="D82" s="100">
        <f t="shared" si="26"/>
        <v>0</v>
      </c>
      <c r="E82" s="270">
        <f>N82</f>
        <v>0</v>
      </c>
      <c r="F82" s="270">
        <f t="shared" si="23"/>
        <v>0</v>
      </c>
      <c r="G82" s="270">
        <f t="shared" si="23"/>
        <v>0</v>
      </c>
      <c r="H82" s="270">
        <f t="shared" si="27"/>
        <v>0</v>
      </c>
      <c r="I82" s="270">
        <f t="shared" si="27"/>
        <v>0</v>
      </c>
      <c r="J82" s="270">
        <f t="shared" si="27"/>
        <v>0</v>
      </c>
      <c r="K82" s="270">
        <f t="shared" si="27"/>
        <v>0</v>
      </c>
      <c r="L82" s="270">
        <f t="shared" si="27"/>
        <v>0</v>
      </c>
      <c r="M82" s="336">
        <f aca="true" t="shared" si="29" ref="M82:R82">M83+M84+M85</f>
        <v>0</v>
      </c>
      <c r="N82" s="336">
        <f t="shared" si="29"/>
        <v>0</v>
      </c>
      <c r="O82" s="336">
        <f t="shared" si="29"/>
        <v>0</v>
      </c>
      <c r="P82" s="336">
        <f t="shared" si="29"/>
        <v>0</v>
      </c>
      <c r="Q82" s="336">
        <f t="shared" si="29"/>
        <v>0</v>
      </c>
      <c r="R82" s="336">
        <f t="shared" si="29"/>
        <v>0</v>
      </c>
      <c r="S82" s="270">
        <f>Q82+R82-U82</f>
        <v>0</v>
      </c>
      <c r="T82" s="336">
        <f>T83+T84+T85</f>
        <v>0</v>
      </c>
      <c r="U82" s="336">
        <f>U83+U84+U85</f>
        <v>0</v>
      </c>
      <c r="V82" s="270"/>
      <c r="W82" s="270"/>
      <c r="X82" s="270"/>
      <c r="Y82" s="270"/>
      <c r="Z82" s="270"/>
      <c r="AA82" s="273"/>
      <c r="AB82" s="40"/>
      <c r="AC82" s="40"/>
      <c r="AD82" s="40"/>
      <c r="AE82" s="40"/>
      <c r="AF82" s="40"/>
      <c r="AG82" s="40"/>
    </row>
    <row r="83" spans="1:33" ht="15" customHeight="1" hidden="1">
      <c r="A83" s="193" t="s">
        <v>124</v>
      </c>
      <c r="B83" s="182">
        <v>2450</v>
      </c>
      <c r="C83" s="182">
        <v>550</v>
      </c>
      <c r="D83" s="100">
        <f t="shared" si="26"/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7"/>
        <v>0</v>
      </c>
      <c r="I83" s="100">
        <f t="shared" si="27"/>
        <v>0</v>
      </c>
      <c r="J83" s="100">
        <f t="shared" si="27"/>
        <v>0</v>
      </c>
      <c r="K83" s="100">
        <f t="shared" si="27"/>
        <v>0</v>
      </c>
      <c r="L83" s="100">
        <f t="shared" si="27"/>
        <v>0</v>
      </c>
      <c r="M83" s="336"/>
      <c r="N83" s="285"/>
      <c r="O83" s="299"/>
      <c r="P83" s="285"/>
      <c r="Q83" s="299"/>
      <c r="R83" s="299"/>
      <c r="S83" s="270">
        <f aca="true" t="shared" si="30" ref="S83:S93">Q83+R83-U83</f>
        <v>0</v>
      </c>
      <c r="T83" s="270"/>
      <c r="U83" s="270"/>
      <c r="V83" s="270"/>
      <c r="W83" s="270"/>
      <c r="X83" s="270"/>
      <c r="Y83" s="270"/>
      <c r="Z83" s="270"/>
      <c r="AA83" s="273"/>
      <c r="AB83" s="40"/>
      <c r="AC83" s="40"/>
      <c r="AD83" s="40"/>
      <c r="AE83" s="40"/>
      <c r="AF83" s="40"/>
      <c r="AG83" s="40"/>
    </row>
    <row r="84" spans="1:33" ht="14.25" customHeight="1" hidden="1">
      <c r="A84" s="190" t="s">
        <v>125</v>
      </c>
      <c r="B84" s="190">
        <v>3000</v>
      </c>
      <c r="C84" s="190">
        <v>550</v>
      </c>
      <c r="D84" s="100">
        <f t="shared" si="26"/>
        <v>0</v>
      </c>
      <c r="E84" s="100">
        <f t="shared" si="26"/>
        <v>0</v>
      </c>
      <c r="F84" s="100">
        <f t="shared" si="26"/>
        <v>0</v>
      </c>
      <c r="G84" s="100">
        <f t="shared" si="26"/>
        <v>0</v>
      </c>
      <c r="H84" s="100">
        <f t="shared" si="27"/>
        <v>0</v>
      </c>
      <c r="I84" s="100">
        <f t="shared" si="27"/>
        <v>0</v>
      </c>
      <c r="J84" s="100">
        <f t="shared" si="27"/>
        <v>0</v>
      </c>
      <c r="K84" s="100">
        <f t="shared" si="27"/>
        <v>0</v>
      </c>
      <c r="L84" s="100">
        <f t="shared" si="27"/>
        <v>0</v>
      </c>
      <c r="M84" s="336"/>
      <c r="N84" s="285"/>
      <c r="O84" s="299"/>
      <c r="P84" s="285">
        <f>N84+O84-R84</f>
        <v>0</v>
      </c>
      <c r="Q84" s="299"/>
      <c r="R84" s="299"/>
      <c r="S84" s="270">
        <f t="shared" si="30"/>
        <v>0</v>
      </c>
      <c r="T84" s="270"/>
      <c r="U84" s="270"/>
      <c r="V84" s="270"/>
      <c r="W84" s="270"/>
      <c r="X84" s="270"/>
      <c r="Y84" s="270"/>
      <c r="Z84" s="270"/>
      <c r="AA84" s="273"/>
      <c r="AB84" s="40"/>
      <c r="AC84" s="40"/>
      <c r="AD84" s="40"/>
      <c r="AE84" s="40"/>
      <c r="AF84" s="40"/>
      <c r="AG84" s="40"/>
    </row>
    <row r="85" spans="1:33" ht="14.25" customHeight="1">
      <c r="A85" s="183" t="s">
        <v>126</v>
      </c>
      <c r="B85" s="190">
        <v>4100</v>
      </c>
      <c r="C85" s="190">
        <v>570</v>
      </c>
      <c r="D85" s="100">
        <f t="shared" si="26"/>
        <v>0</v>
      </c>
      <c r="E85" s="100">
        <f t="shared" si="26"/>
        <v>0</v>
      </c>
      <c r="F85" s="100">
        <f t="shared" si="26"/>
        <v>0</v>
      </c>
      <c r="G85" s="100">
        <f t="shared" si="26"/>
        <v>0</v>
      </c>
      <c r="H85" s="100">
        <f t="shared" si="27"/>
        <v>0</v>
      </c>
      <c r="I85" s="100">
        <f t="shared" si="27"/>
        <v>0</v>
      </c>
      <c r="J85" s="100">
        <f t="shared" si="27"/>
        <v>0</v>
      </c>
      <c r="K85" s="100">
        <f t="shared" si="27"/>
        <v>0</v>
      </c>
      <c r="L85" s="100">
        <f t="shared" si="27"/>
        <v>0</v>
      </c>
      <c r="M85" s="336">
        <f>M86</f>
        <v>0</v>
      </c>
      <c r="N85" s="336">
        <f aca="true" t="shared" si="31" ref="N85:U85">N86</f>
        <v>0</v>
      </c>
      <c r="O85" s="336">
        <f t="shared" si="31"/>
        <v>0</v>
      </c>
      <c r="P85" s="336">
        <f t="shared" si="31"/>
        <v>0</v>
      </c>
      <c r="Q85" s="336">
        <f t="shared" si="31"/>
        <v>0</v>
      </c>
      <c r="R85" s="336">
        <f t="shared" si="31"/>
        <v>0</v>
      </c>
      <c r="S85" s="336">
        <f t="shared" si="31"/>
        <v>0</v>
      </c>
      <c r="T85" s="336">
        <f t="shared" si="31"/>
        <v>0</v>
      </c>
      <c r="U85" s="336">
        <f t="shared" si="31"/>
        <v>0</v>
      </c>
      <c r="V85" s="336"/>
      <c r="W85" s="336"/>
      <c r="X85" s="336"/>
      <c r="Y85" s="336"/>
      <c r="Z85" s="336"/>
      <c r="AA85" s="336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 t="shared" si="26"/>
        <v>0</v>
      </c>
      <c r="E86" s="100">
        <f t="shared" si="26"/>
        <v>0</v>
      </c>
      <c r="F86" s="100">
        <f t="shared" si="26"/>
        <v>0</v>
      </c>
      <c r="G86" s="100">
        <f t="shared" si="26"/>
        <v>0</v>
      </c>
      <c r="H86" s="100">
        <f t="shared" si="27"/>
        <v>0</v>
      </c>
      <c r="I86" s="100">
        <f t="shared" si="27"/>
        <v>0</v>
      </c>
      <c r="J86" s="100">
        <f t="shared" si="27"/>
        <v>0</v>
      </c>
      <c r="K86" s="100">
        <f t="shared" si="27"/>
        <v>0</v>
      </c>
      <c r="L86" s="100">
        <f t="shared" si="27"/>
        <v>0</v>
      </c>
      <c r="M86" s="336">
        <f aca="true" t="shared" si="32" ref="M86:U86">M87+M88+M89</f>
        <v>0</v>
      </c>
      <c r="N86" s="336">
        <f t="shared" si="32"/>
        <v>0</v>
      </c>
      <c r="O86" s="336">
        <f t="shared" si="32"/>
        <v>0</v>
      </c>
      <c r="P86" s="336">
        <f t="shared" si="32"/>
        <v>0</v>
      </c>
      <c r="Q86" s="336">
        <f t="shared" si="32"/>
        <v>0</v>
      </c>
      <c r="R86" s="336">
        <f t="shared" si="32"/>
        <v>0</v>
      </c>
      <c r="S86" s="336">
        <f t="shared" si="32"/>
        <v>0</v>
      </c>
      <c r="T86" s="336">
        <f t="shared" si="32"/>
        <v>0</v>
      </c>
      <c r="U86" s="336">
        <f t="shared" si="32"/>
        <v>0</v>
      </c>
      <c r="V86" s="336"/>
      <c r="W86" s="336"/>
      <c r="X86" s="336"/>
      <c r="Y86" s="336"/>
      <c r="Z86" s="336"/>
      <c r="AA86" s="336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 t="shared" si="26"/>
        <v>0</v>
      </c>
      <c r="E87" s="100">
        <f t="shared" si="26"/>
        <v>0</v>
      </c>
      <c r="F87" s="100">
        <f t="shared" si="26"/>
        <v>0</v>
      </c>
      <c r="G87" s="100">
        <f t="shared" si="26"/>
        <v>0</v>
      </c>
      <c r="H87" s="100">
        <f t="shared" si="27"/>
        <v>0</v>
      </c>
      <c r="I87" s="100">
        <f t="shared" si="27"/>
        <v>0</v>
      </c>
      <c r="J87" s="100">
        <f t="shared" si="27"/>
        <v>0</v>
      </c>
      <c r="K87" s="100">
        <f t="shared" si="27"/>
        <v>0</v>
      </c>
      <c r="L87" s="100">
        <f t="shared" si="27"/>
        <v>0</v>
      </c>
      <c r="M87" s="336"/>
      <c r="N87" s="300"/>
      <c r="O87" s="299"/>
      <c r="P87" s="300"/>
      <c r="Q87" s="299"/>
      <c r="R87" s="299"/>
      <c r="S87" s="270">
        <f t="shared" si="30"/>
        <v>0</v>
      </c>
      <c r="T87" s="296"/>
      <c r="U87" s="296"/>
      <c r="V87" s="296"/>
      <c r="W87" s="296"/>
      <c r="X87" s="296"/>
      <c r="Y87" s="296"/>
      <c r="Z87" s="296"/>
      <c r="AA87" s="273"/>
      <c r="AB87" s="40"/>
      <c r="AC87" s="40"/>
      <c r="AD87" s="40"/>
      <c r="AE87" s="40"/>
      <c r="AF87" s="40"/>
      <c r="AG87" s="40"/>
    </row>
    <row r="88" spans="1:33" ht="14.25" customHeight="1">
      <c r="A88" s="195" t="s">
        <v>129</v>
      </c>
      <c r="B88" s="196">
        <v>4112</v>
      </c>
      <c r="C88" s="196">
        <v>600</v>
      </c>
      <c r="D88" s="197">
        <f aca="true" t="shared" si="33" ref="D88:L93">M88</f>
        <v>0</v>
      </c>
      <c r="E88" s="197">
        <f t="shared" si="33"/>
        <v>0</v>
      </c>
      <c r="F88" s="197">
        <f t="shared" si="33"/>
        <v>0</v>
      </c>
      <c r="G88" s="197">
        <f t="shared" si="33"/>
        <v>0</v>
      </c>
      <c r="H88" s="197">
        <f t="shared" si="33"/>
        <v>0</v>
      </c>
      <c r="I88" s="197">
        <f t="shared" si="33"/>
        <v>0</v>
      </c>
      <c r="J88" s="197">
        <f t="shared" si="33"/>
        <v>0</v>
      </c>
      <c r="K88" s="197">
        <f t="shared" si="33"/>
        <v>0</v>
      </c>
      <c r="L88" s="197">
        <f t="shared" si="33"/>
        <v>0</v>
      </c>
      <c r="M88" s="336"/>
      <c r="N88" s="300"/>
      <c r="O88" s="299"/>
      <c r="P88" s="300"/>
      <c r="Q88" s="299"/>
      <c r="R88" s="299"/>
      <c r="S88" s="296">
        <f t="shared" si="30"/>
        <v>0</v>
      </c>
      <c r="T88" s="296"/>
      <c r="U88" s="296"/>
      <c r="V88" s="296"/>
      <c r="W88" s="296"/>
      <c r="X88" s="296"/>
      <c r="Y88" s="296"/>
      <c r="Z88" s="296"/>
      <c r="AA88" s="273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 t="shared" si="33"/>
        <v>0</v>
      </c>
      <c r="E89" s="100">
        <f t="shared" si="33"/>
        <v>0</v>
      </c>
      <c r="F89" s="100">
        <f t="shared" si="33"/>
        <v>0</v>
      </c>
      <c r="G89" s="100">
        <f t="shared" si="33"/>
        <v>0</v>
      </c>
      <c r="H89" s="100">
        <f t="shared" si="33"/>
        <v>0</v>
      </c>
      <c r="I89" s="100">
        <f t="shared" si="33"/>
        <v>0</v>
      </c>
      <c r="J89" s="100">
        <f t="shared" si="33"/>
        <v>0</v>
      </c>
      <c r="K89" s="100">
        <f t="shared" si="33"/>
        <v>0</v>
      </c>
      <c r="L89" s="100">
        <f t="shared" si="33"/>
        <v>0</v>
      </c>
      <c r="M89" s="289"/>
      <c r="N89" s="285"/>
      <c r="O89" s="289"/>
      <c r="P89" s="285">
        <f>N89+O89-R89</f>
        <v>0</v>
      </c>
      <c r="Q89" s="289"/>
      <c r="R89" s="289"/>
      <c r="S89" s="270">
        <f t="shared" si="30"/>
        <v>0</v>
      </c>
      <c r="T89" s="270"/>
      <c r="U89" s="270"/>
      <c r="V89" s="270"/>
      <c r="W89" s="270"/>
      <c r="X89" s="270"/>
      <c r="Y89" s="270"/>
      <c r="Z89" s="270"/>
      <c r="AA89" s="100"/>
      <c r="AB89" s="198"/>
      <c r="AC89" s="198"/>
      <c r="AD89" s="198"/>
      <c r="AE89" s="198"/>
      <c r="AF89" s="198"/>
      <c r="AG89" s="198"/>
    </row>
    <row r="90" spans="1:33" s="82" customFormat="1" ht="1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318"/>
      <c r="N90" s="320"/>
      <c r="O90" s="318"/>
      <c r="P90" s="320"/>
      <c r="Q90" s="318"/>
      <c r="R90" s="318"/>
      <c r="S90" s="316"/>
      <c r="T90" s="316"/>
      <c r="U90" s="316"/>
      <c r="V90" s="316"/>
      <c r="W90" s="316"/>
      <c r="X90" s="316"/>
      <c r="Y90" s="316"/>
      <c r="Z90" s="316"/>
      <c r="AA90" s="215"/>
      <c r="AB90" s="180"/>
      <c r="AC90" s="180"/>
      <c r="AD90" s="180"/>
      <c r="AE90" s="180"/>
      <c r="AF90" s="180"/>
      <c r="AG90" s="180"/>
    </row>
    <row r="91" spans="1:59" s="199" customFormat="1" ht="14.25" customHeight="1" hidden="1">
      <c r="A91" s="152"/>
      <c r="B91" s="152"/>
      <c r="C91" s="152"/>
      <c r="D91" s="322"/>
      <c r="E91" s="322"/>
      <c r="F91" s="322"/>
      <c r="G91" s="322"/>
      <c r="H91" s="322"/>
      <c r="I91" s="322"/>
      <c r="J91" s="322"/>
      <c r="K91" s="322"/>
      <c r="L91" s="322"/>
      <c r="M91" s="289"/>
      <c r="N91" s="288"/>
      <c r="O91" s="289"/>
      <c r="P91" s="285"/>
      <c r="Q91" s="289"/>
      <c r="R91" s="289"/>
      <c r="S91" s="277"/>
      <c r="T91" s="277"/>
      <c r="U91" s="277"/>
      <c r="V91" s="277"/>
      <c r="W91" s="277"/>
      <c r="X91" s="277"/>
      <c r="Y91" s="100"/>
      <c r="Z91" s="277"/>
      <c r="AA91" s="100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s="199" customFormat="1" ht="15" customHeight="1" hidden="1">
      <c r="A92" s="190"/>
      <c r="B92" s="190"/>
      <c r="C92" s="190"/>
      <c r="D92" s="100">
        <f>M92</f>
        <v>0</v>
      </c>
      <c r="E92" s="100">
        <f t="shared" si="33"/>
        <v>0</v>
      </c>
      <c r="F92" s="100">
        <f t="shared" si="33"/>
        <v>0</v>
      </c>
      <c r="G92" s="100">
        <f t="shared" si="33"/>
        <v>0</v>
      </c>
      <c r="H92" s="100">
        <f t="shared" si="33"/>
        <v>0</v>
      </c>
      <c r="I92" s="100">
        <f t="shared" si="33"/>
        <v>0</v>
      </c>
      <c r="J92" s="100">
        <f t="shared" si="33"/>
        <v>0</v>
      </c>
      <c r="K92" s="100">
        <f t="shared" si="33"/>
        <v>0</v>
      </c>
      <c r="L92" s="100">
        <f t="shared" si="33"/>
        <v>0</v>
      </c>
      <c r="M92" s="289">
        <f aca="true" t="shared" si="34" ref="M92:R92">M93+M94</f>
        <v>0</v>
      </c>
      <c r="N92" s="289">
        <f t="shared" si="34"/>
        <v>0</v>
      </c>
      <c r="O92" s="289">
        <f t="shared" si="34"/>
        <v>0</v>
      </c>
      <c r="P92" s="289">
        <f t="shared" si="34"/>
        <v>0</v>
      </c>
      <c r="Q92" s="289">
        <f t="shared" si="34"/>
        <v>0</v>
      </c>
      <c r="R92" s="289">
        <f t="shared" si="34"/>
        <v>0</v>
      </c>
      <c r="S92" s="270">
        <f t="shared" si="30"/>
        <v>0</v>
      </c>
      <c r="T92" s="289">
        <f>T93+T94</f>
        <v>0</v>
      </c>
      <c r="U92" s="289">
        <f>U93+U94</f>
        <v>0</v>
      </c>
      <c r="V92" s="270"/>
      <c r="W92" s="270"/>
      <c r="X92" s="270"/>
      <c r="Y92" s="270"/>
      <c r="Z92" s="270"/>
      <c r="AA92" s="100"/>
      <c r="AB92" s="198"/>
      <c r="AC92" s="198"/>
      <c r="AD92" s="198"/>
      <c r="AE92" s="198"/>
      <c r="AF92" s="198"/>
      <c r="AG92" s="198"/>
    </row>
    <row r="93" spans="1:33" ht="15.75" customHeight="1" hidden="1">
      <c r="A93" s="411"/>
      <c r="B93" s="412"/>
      <c r="C93" s="412"/>
      <c r="D93" s="413">
        <f>M93</f>
        <v>0</v>
      </c>
      <c r="E93" s="413">
        <f t="shared" si="33"/>
        <v>0</v>
      </c>
      <c r="F93" s="413">
        <f t="shared" si="33"/>
        <v>0</v>
      </c>
      <c r="G93" s="413">
        <f t="shared" si="33"/>
        <v>0</v>
      </c>
      <c r="H93" s="413">
        <f t="shared" si="33"/>
        <v>0</v>
      </c>
      <c r="I93" s="413">
        <f t="shared" si="33"/>
        <v>0</v>
      </c>
      <c r="J93" s="413">
        <f t="shared" si="33"/>
        <v>0</v>
      </c>
      <c r="K93" s="413">
        <f t="shared" si="33"/>
        <v>0</v>
      </c>
      <c r="L93" s="413">
        <f t="shared" si="33"/>
        <v>0</v>
      </c>
      <c r="M93" s="414"/>
      <c r="N93" s="415"/>
      <c r="O93" s="416"/>
      <c r="P93" s="415"/>
      <c r="Q93" s="416"/>
      <c r="R93" s="416"/>
      <c r="S93" s="417">
        <f t="shared" si="30"/>
        <v>0</v>
      </c>
      <c r="T93" s="417"/>
      <c r="U93" s="417"/>
      <c r="V93" s="417"/>
      <c r="W93" s="417"/>
      <c r="X93" s="417"/>
      <c r="Y93" s="417"/>
      <c r="Z93" s="417"/>
      <c r="AA93" s="273"/>
      <c r="AB93" s="40"/>
      <c r="AC93" s="40"/>
      <c r="AD93" s="40"/>
      <c r="AE93" s="40"/>
      <c r="AF93" s="40"/>
      <c r="AG93" s="40"/>
    </row>
    <row r="94" spans="1:33" s="82" customFormat="1" ht="15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316" t="s">
        <v>86</v>
      </c>
      <c r="L94" s="215"/>
      <c r="M94" s="318"/>
      <c r="N94" s="320"/>
      <c r="O94" s="318"/>
      <c r="P94" s="320"/>
      <c r="Q94" s="318"/>
      <c r="R94" s="318"/>
      <c r="S94" s="316"/>
      <c r="T94" s="316"/>
      <c r="U94" s="316"/>
      <c r="V94" s="316"/>
      <c r="W94" s="316"/>
      <c r="X94" s="316"/>
      <c r="Y94" s="316"/>
      <c r="Z94" s="316"/>
      <c r="AA94" s="215"/>
      <c r="AB94" s="180"/>
      <c r="AC94" s="180"/>
      <c r="AD94" s="180"/>
      <c r="AE94" s="180"/>
      <c r="AF94" s="180"/>
      <c r="AG94" s="180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322">
        <v>5</v>
      </c>
      <c r="G95" s="322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289"/>
      <c r="N95" s="288"/>
      <c r="O95" s="289"/>
      <c r="P95" s="285"/>
      <c r="Q95" s="289"/>
      <c r="R95" s="289"/>
      <c r="S95" s="277"/>
      <c r="T95" s="277"/>
      <c r="U95" s="277"/>
      <c r="V95" s="277"/>
      <c r="W95" s="277"/>
      <c r="X95" s="277"/>
      <c r="Y95" s="100"/>
      <c r="Z95" s="277"/>
      <c r="AA95" s="100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15" customHeight="1">
      <c r="A96" s="190" t="s">
        <v>131</v>
      </c>
      <c r="B96" s="190">
        <v>4200</v>
      </c>
      <c r="C96" s="347">
        <v>620</v>
      </c>
      <c r="D96" s="197">
        <f aca="true" t="shared" si="35" ref="D96:L96">M96</f>
        <v>0</v>
      </c>
      <c r="E96" s="197">
        <f t="shared" si="35"/>
        <v>0</v>
      </c>
      <c r="F96" s="197">
        <f t="shared" si="35"/>
        <v>0</v>
      </c>
      <c r="G96" s="197">
        <f t="shared" si="35"/>
        <v>0</v>
      </c>
      <c r="H96" s="197">
        <f t="shared" si="35"/>
        <v>0</v>
      </c>
      <c r="I96" s="197">
        <f t="shared" si="35"/>
        <v>0</v>
      </c>
      <c r="J96" s="197">
        <f t="shared" si="35"/>
        <v>0</v>
      </c>
      <c r="K96" s="197">
        <f t="shared" si="35"/>
        <v>0</v>
      </c>
      <c r="L96" s="197">
        <f t="shared" si="35"/>
        <v>0</v>
      </c>
      <c r="M96" s="323">
        <f>M97+M98</f>
        <v>0</v>
      </c>
      <c r="N96" s="323">
        <f aca="true" t="shared" si="36" ref="N96:AJ96">N97+N98</f>
        <v>0</v>
      </c>
      <c r="O96" s="323">
        <f t="shared" si="36"/>
        <v>0</v>
      </c>
      <c r="P96" s="323">
        <f t="shared" si="36"/>
        <v>0</v>
      </c>
      <c r="Q96" s="323">
        <f t="shared" si="36"/>
        <v>0</v>
      </c>
      <c r="R96" s="323">
        <f t="shared" si="36"/>
        <v>0</v>
      </c>
      <c r="S96" s="323">
        <f t="shared" si="36"/>
        <v>0</v>
      </c>
      <c r="T96" s="323">
        <f t="shared" si="36"/>
        <v>0</v>
      </c>
      <c r="U96" s="323">
        <f t="shared" si="36"/>
        <v>0</v>
      </c>
      <c r="V96" s="348">
        <f t="shared" si="36"/>
        <v>0</v>
      </c>
      <c r="W96" s="348">
        <f t="shared" si="36"/>
        <v>0</v>
      </c>
      <c r="X96" s="348">
        <f t="shared" si="36"/>
        <v>0</v>
      </c>
      <c r="Y96" s="348">
        <f t="shared" si="36"/>
        <v>0</v>
      </c>
      <c r="Z96" s="348">
        <f t="shared" si="36"/>
        <v>0</v>
      </c>
      <c r="AA96" s="348">
        <f t="shared" si="36"/>
        <v>0</v>
      </c>
      <c r="AB96" s="348">
        <f t="shared" si="36"/>
        <v>0</v>
      </c>
      <c r="AC96" s="348">
        <f t="shared" si="36"/>
        <v>0</v>
      </c>
      <c r="AD96" s="348">
        <f t="shared" si="36"/>
        <v>0</v>
      </c>
      <c r="AE96" s="348">
        <f t="shared" si="36"/>
        <v>0</v>
      </c>
      <c r="AF96" s="348">
        <f t="shared" si="36"/>
        <v>0</v>
      </c>
      <c r="AG96" s="348">
        <f t="shared" si="36"/>
        <v>0</v>
      </c>
      <c r="AH96" s="348">
        <f t="shared" si="36"/>
        <v>0</v>
      </c>
      <c r="AI96" s="348">
        <f t="shared" si="36"/>
        <v>0</v>
      </c>
      <c r="AJ96" s="348">
        <f t="shared" si="36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7" ref="H97:L98">P97</f>
        <v>0</v>
      </c>
      <c r="I97" s="100">
        <f t="shared" si="37"/>
        <v>0</v>
      </c>
      <c r="J97" s="100">
        <f t="shared" si="37"/>
        <v>0</v>
      </c>
      <c r="K97" s="100">
        <f t="shared" si="37"/>
        <v>0</v>
      </c>
      <c r="L97" s="100">
        <f t="shared" si="37"/>
        <v>0</v>
      </c>
      <c r="M97" s="348"/>
      <c r="N97" s="324"/>
      <c r="O97" s="324"/>
      <c r="P97" s="324"/>
      <c r="Q97" s="324"/>
      <c r="R97" s="324"/>
      <c r="S97" s="270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7"/>
        <v>0</v>
      </c>
      <c r="I98" s="100">
        <f t="shared" si="37"/>
        <v>0</v>
      </c>
      <c r="J98" s="100">
        <f t="shared" si="37"/>
        <v>0</v>
      </c>
      <c r="K98" s="100">
        <f t="shared" si="37"/>
        <v>0</v>
      </c>
      <c r="L98" s="100">
        <f t="shared" si="37"/>
        <v>0</v>
      </c>
      <c r="M98" s="348"/>
      <c r="N98" s="324"/>
      <c r="O98" s="324"/>
      <c r="P98" s="324"/>
      <c r="Q98" s="324"/>
      <c r="R98" s="324"/>
      <c r="S98" s="270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97">
        <f>N99</f>
        <v>328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>
        <v>328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8" ref="F100:L100">N100</f>
        <v>0</v>
      </c>
      <c r="G100" s="100">
        <f t="shared" si="38"/>
        <v>0</v>
      </c>
      <c r="H100" s="100">
        <f t="shared" si="38"/>
        <v>0</v>
      </c>
      <c r="I100" s="100">
        <f t="shared" si="38"/>
        <v>0</v>
      </c>
      <c r="J100" s="100">
        <f t="shared" si="38"/>
        <v>0</v>
      </c>
      <c r="K100" s="100">
        <f t="shared" si="38"/>
        <v>0</v>
      </c>
      <c r="L100" s="100">
        <f t="shared" si="38"/>
        <v>0</v>
      </c>
      <c r="M100" s="418"/>
      <c r="N100" s="348"/>
      <c r="O100" s="324"/>
      <c r="P100" s="324"/>
      <c r="Q100" s="324"/>
      <c r="R100" s="324"/>
      <c r="S100" s="270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42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1.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2">
    <mergeCell ref="C103:D103"/>
    <mergeCell ref="J103:K103"/>
    <mergeCell ref="C105:D105"/>
    <mergeCell ref="J105:K105"/>
    <mergeCell ref="A7:J7"/>
    <mergeCell ref="A16:C16"/>
    <mergeCell ref="D16:E16"/>
    <mergeCell ref="J102:K102"/>
    <mergeCell ref="I2:K2"/>
    <mergeCell ref="I3:K3"/>
    <mergeCell ref="I4:K4"/>
    <mergeCell ref="A6:L6"/>
  </mergeCells>
  <printOptions/>
  <pageMargins left="0.24" right="0.16" top="0.22" bottom="0.2" header="0.2" footer="0.2"/>
  <pageSetup horizontalDpi="600" verticalDpi="600" orientation="landscape" paperSize="9" scale="74" r:id="rId1"/>
  <rowBreaks count="2" manualBreakCount="2">
    <brk id="43" max="11" man="1"/>
    <brk id="9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A74">
      <selection activeCell="A7" sqref="A7:J7"/>
    </sheetView>
  </sheetViews>
  <sheetFormatPr defaultColWidth="9.00390625" defaultRowHeight="17.25" customHeight="1"/>
  <cols>
    <col min="1" max="1" width="75.625" style="40" customWidth="1"/>
    <col min="2" max="2" width="9.375" style="106" customWidth="1"/>
    <col min="3" max="3" width="9.625" style="216" customWidth="1"/>
    <col min="4" max="5" width="16.50390625" style="216" customWidth="1"/>
    <col min="6" max="6" width="13.875" style="105" hidden="1" customWidth="1"/>
    <col min="7" max="7" width="16.50390625" style="105" hidden="1" customWidth="1"/>
    <col min="8" max="8" width="13.50390625" style="105" customWidth="1"/>
    <col min="9" max="9" width="14.625" style="105" customWidth="1"/>
    <col min="10" max="10" width="16.50390625" style="105" customWidth="1"/>
    <col min="11" max="11" width="15.375" style="216" customWidth="1"/>
    <col min="12" max="12" width="13.875" style="216" customWidth="1"/>
    <col min="13" max="13" width="14.50390625" style="217" customWidth="1"/>
    <col min="14" max="14" width="15.5039062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5.125" style="106" customWidth="1"/>
    <col min="22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42" customHeight="1">
      <c r="A16" s="61" t="s">
        <v>20</v>
      </c>
      <c r="B16" s="61"/>
      <c r="C16" s="61"/>
      <c r="D16" s="35" t="s">
        <v>149</v>
      </c>
      <c r="E16" s="35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84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1" t="s">
        <v>40</v>
      </c>
      <c r="M19" s="77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2.75" customHeight="1">
      <c r="A20" s="83">
        <v>1</v>
      </c>
      <c r="B20" s="84">
        <v>2</v>
      </c>
      <c r="C20" s="85">
        <v>3</v>
      </c>
      <c r="D20" s="84">
        <v>4</v>
      </c>
      <c r="E20" s="84">
        <v>5</v>
      </c>
      <c r="F20" s="84">
        <v>5</v>
      </c>
      <c r="G20" s="84">
        <v>6</v>
      </c>
      <c r="H20" s="84">
        <v>6</v>
      </c>
      <c r="I20" s="84">
        <v>7</v>
      </c>
      <c r="J20" s="84">
        <v>8</v>
      </c>
      <c r="K20" s="86">
        <v>9</v>
      </c>
      <c r="L20" s="86">
        <v>10</v>
      </c>
      <c r="M20" s="86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59" ht="15" customHeight="1" thickBot="1">
      <c r="A21" s="88" t="s">
        <v>52</v>
      </c>
      <c r="B21" s="89"/>
      <c r="C21" s="90" t="s">
        <v>53</v>
      </c>
      <c r="D21" s="91">
        <f>M21</f>
        <v>245000</v>
      </c>
      <c r="E21" s="325">
        <f>N21</f>
        <v>245000</v>
      </c>
      <c r="F21" s="325">
        <f aca="true" t="shared" si="0" ref="F21:L36">O21</f>
        <v>0</v>
      </c>
      <c r="G21" s="325">
        <f t="shared" si="0"/>
        <v>-123550.56000000001</v>
      </c>
      <c r="H21" s="325">
        <f t="shared" si="0"/>
        <v>0</v>
      </c>
      <c r="I21" s="325">
        <f t="shared" si="0"/>
        <v>244744.96000000002</v>
      </c>
      <c r="J21" s="325">
        <f t="shared" si="0"/>
        <v>244744.96000000002</v>
      </c>
      <c r="K21" s="325">
        <f t="shared" si="0"/>
        <v>244744.96000000002</v>
      </c>
      <c r="L21" s="326">
        <f t="shared" si="0"/>
        <v>0</v>
      </c>
      <c r="M21" s="421">
        <f>M22+M62+M85+M100+M96</f>
        <v>245000</v>
      </c>
      <c r="N21" s="421">
        <f>N25+N28+N31+N32+N37+N99+N49+N60</f>
        <v>245000</v>
      </c>
      <c r="O21" s="421">
        <f aca="true" t="shared" si="1" ref="O21:U21">O22+O62+O85+O100+O96</f>
        <v>0</v>
      </c>
      <c r="P21" s="421">
        <f t="shared" si="1"/>
        <v>-123550.56000000001</v>
      </c>
      <c r="Q21" s="421">
        <f t="shared" si="1"/>
        <v>0</v>
      </c>
      <c r="R21" s="421">
        <f t="shared" si="1"/>
        <v>244744.96000000002</v>
      </c>
      <c r="S21" s="421">
        <f t="shared" si="1"/>
        <v>244744.96000000002</v>
      </c>
      <c r="T21" s="421">
        <f t="shared" si="1"/>
        <v>244744.96000000002</v>
      </c>
      <c r="U21" s="421">
        <f t="shared" si="1"/>
        <v>0</v>
      </c>
      <c r="V21" s="100"/>
      <c r="W21" s="100"/>
      <c r="X21" s="100"/>
      <c r="Y21" s="100"/>
      <c r="Z21" s="100"/>
      <c r="AA21" s="273"/>
      <c r="AB21" s="273"/>
      <c r="AC21" s="273"/>
      <c r="AD21" s="273"/>
      <c r="AE21" s="273"/>
      <c r="AF21" s="273"/>
      <c r="AG21" s="273"/>
      <c r="AH21" s="274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9.5" customHeight="1">
      <c r="A22" s="97" t="s">
        <v>54</v>
      </c>
      <c r="B22" s="98">
        <v>2000</v>
      </c>
      <c r="C22" s="99" t="s">
        <v>55</v>
      </c>
      <c r="D22" s="100">
        <f aca="true" t="shared" si="2" ref="D22:E37">M22</f>
        <v>245000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244744.96000000002</v>
      </c>
      <c r="J22" s="270">
        <f t="shared" si="0"/>
        <v>244744.96000000002</v>
      </c>
      <c r="K22" s="270">
        <f t="shared" si="0"/>
        <v>244744.96000000002</v>
      </c>
      <c r="L22" s="271">
        <f t="shared" si="0"/>
        <v>0</v>
      </c>
      <c r="M22" s="276">
        <f>M23+M29+M50+M53+M57+M61</f>
        <v>245000</v>
      </c>
      <c r="N22" s="276"/>
      <c r="O22" s="276">
        <f aca="true" t="shared" si="4" ref="O22:U22">O23+O29+O50+O53+O57+O61</f>
        <v>0</v>
      </c>
      <c r="P22" s="276">
        <f t="shared" si="4"/>
        <v>-123550.56000000001</v>
      </c>
      <c r="Q22" s="276">
        <f t="shared" si="4"/>
        <v>0</v>
      </c>
      <c r="R22" s="276">
        <f t="shared" si="4"/>
        <v>244744.96000000002</v>
      </c>
      <c r="S22" s="276">
        <f t="shared" si="4"/>
        <v>244744.96000000002</v>
      </c>
      <c r="T22" s="276">
        <f t="shared" si="4"/>
        <v>244744.96000000002</v>
      </c>
      <c r="U22" s="276">
        <f t="shared" si="4"/>
        <v>0</v>
      </c>
      <c r="V22" s="100"/>
      <c r="W22" s="100"/>
      <c r="X22" s="100"/>
      <c r="Y22" s="100"/>
      <c r="Z22" s="100"/>
      <c r="AA22" s="273"/>
      <c r="AB22" s="273"/>
      <c r="AC22" s="273"/>
      <c r="AD22" s="273"/>
      <c r="AE22" s="273"/>
      <c r="AF22" s="273"/>
      <c r="AG22" s="273"/>
      <c r="AH22" s="274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1">
        <f t="shared" si="0"/>
        <v>0</v>
      </c>
      <c r="M23" s="276">
        <f aca="true" t="shared" si="5" ref="M23:V23">M25+M28</f>
        <v>0</v>
      </c>
      <c r="N23" s="276"/>
      <c r="O23" s="276">
        <f t="shared" si="5"/>
        <v>0</v>
      </c>
      <c r="P23" s="276">
        <f t="shared" si="5"/>
        <v>0</v>
      </c>
      <c r="Q23" s="276">
        <f t="shared" si="5"/>
        <v>0</v>
      </c>
      <c r="R23" s="276">
        <f t="shared" si="5"/>
        <v>0</v>
      </c>
      <c r="S23" s="276">
        <f t="shared" si="5"/>
        <v>0</v>
      </c>
      <c r="T23" s="276">
        <f t="shared" si="5"/>
        <v>0</v>
      </c>
      <c r="U23" s="276">
        <f t="shared" si="5"/>
        <v>0</v>
      </c>
      <c r="V23" s="276">
        <f t="shared" si="5"/>
        <v>0</v>
      </c>
      <c r="W23" s="277"/>
      <c r="X23" s="277"/>
      <c r="Y23" s="277"/>
      <c r="Z23" s="278"/>
      <c r="AA23" s="279"/>
      <c r="AB23" s="279"/>
      <c r="AC23" s="279"/>
      <c r="AD23" s="279"/>
      <c r="AE23" s="279"/>
      <c r="AF23" s="279"/>
      <c r="AG23" s="279"/>
      <c r="AH23" s="280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1">
        <f t="shared" si="0"/>
        <v>0</v>
      </c>
      <c r="M24" s="281">
        <f aca="true" t="shared" si="6" ref="M24:R24">M26+M27</f>
        <v>0</v>
      </c>
      <c r="N24" s="282">
        <f t="shared" si="6"/>
        <v>0</v>
      </c>
      <c r="O24" s="283">
        <f t="shared" si="6"/>
        <v>0</v>
      </c>
      <c r="P24" s="284">
        <f t="shared" si="6"/>
        <v>0</v>
      </c>
      <c r="Q24" s="283">
        <f t="shared" si="6"/>
        <v>0</v>
      </c>
      <c r="R24" s="283">
        <f t="shared" si="6"/>
        <v>0</v>
      </c>
      <c r="S24" s="277"/>
      <c r="T24" s="277"/>
      <c r="U24" s="277"/>
      <c r="V24" s="277"/>
      <c r="W24" s="277"/>
      <c r="X24" s="277"/>
      <c r="Y24" s="277"/>
      <c r="Z24" s="278"/>
      <c r="AA24" s="279"/>
      <c r="AB24" s="279"/>
      <c r="AC24" s="279"/>
      <c r="AD24" s="279"/>
      <c r="AE24" s="279"/>
      <c r="AF24" s="279"/>
      <c r="AG24" s="279"/>
      <c r="AH24" s="280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1">
        <f t="shared" si="0"/>
        <v>0</v>
      </c>
      <c r="M25" s="281">
        <f>M26+M27</f>
        <v>0</v>
      </c>
      <c r="N25" s="281"/>
      <c r="O25" s="281">
        <f aca="true" t="shared" si="7" ref="O25:U25">O26+O27</f>
        <v>0</v>
      </c>
      <c r="P25" s="281">
        <f t="shared" si="7"/>
        <v>0</v>
      </c>
      <c r="Q25" s="281">
        <f t="shared" si="7"/>
        <v>0</v>
      </c>
      <c r="R25" s="281">
        <f t="shared" si="7"/>
        <v>0</v>
      </c>
      <c r="S25" s="281">
        <f t="shared" si="7"/>
        <v>0</v>
      </c>
      <c r="T25" s="281">
        <f t="shared" si="7"/>
        <v>0</v>
      </c>
      <c r="U25" s="281">
        <f t="shared" si="7"/>
        <v>0</v>
      </c>
      <c r="V25" s="277"/>
      <c r="W25" s="277"/>
      <c r="X25" s="277"/>
      <c r="Y25" s="277"/>
      <c r="Z25" s="278"/>
      <c r="AA25" s="279"/>
      <c r="AB25" s="279"/>
      <c r="AC25" s="279"/>
      <c r="AD25" s="279"/>
      <c r="AE25" s="279"/>
      <c r="AF25" s="279"/>
      <c r="AG25" s="279"/>
      <c r="AH25" s="280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7.2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1">
        <f t="shared" si="0"/>
        <v>0</v>
      </c>
      <c r="M26" s="281"/>
      <c r="N26" s="282"/>
      <c r="O26" s="283"/>
      <c r="P26" s="285">
        <f>N26+O26-R26</f>
        <v>0</v>
      </c>
      <c r="Q26" s="283"/>
      <c r="R26" s="283"/>
      <c r="S26" s="277">
        <f>Q26+R26-U26</f>
        <v>0</v>
      </c>
      <c r="T26" s="277"/>
      <c r="U26" s="277"/>
      <c r="V26" s="277"/>
      <c r="W26" s="277"/>
      <c r="X26" s="277"/>
      <c r="Y26" s="100"/>
      <c r="Z26" s="278"/>
      <c r="AA26" s="273"/>
      <c r="AB26" s="273"/>
      <c r="AC26" s="273"/>
      <c r="AD26" s="273"/>
      <c r="AE26" s="273"/>
      <c r="AF26" s="273"/>
      <c r="AG26" s="273"/>
      <c r="AH26" s="274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7.2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1">
        <f t="shared" si="0"/>
        <v>0</v>
      </c>
      <c r="M27" s="281"/>
      <c r="N27" s="282"/>
      <c r="O27" s="283"/>
      <c r="P27" s="285">
        <f>N27+O27-R27</f>
        <v>0</v>
      </c>
      <c r="Q27" s="283"/>
      <c r="R27" s="283"/>
      <c r="S27" s="277">
        <f>Q27+R27-U27</f>
        <v>0</v>
      </c>
      <c r="T27" s="277"/>
      <c r="U27" s="277"/>
      <c r="V27" s="277"/>
      <c r="W27" s="277"/>
      <c r="X27" s="277"/>
      <c r="Y27" s="277"/>
      <c r="Z27" s="278"/>
      <c r="AA27" s="279"/>
      <c r="AB27" s="279"/>
      <c r="AC27" s="279"/>
      <c r="AD27" s="279"/>
      <c r="AE27" s="279"/>
      <c r="AF27" s="279"/>
      <c r="AG27" s="279"/>
      <c r="AH27" s="280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7.2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1">
        <f t="shared" si="0"/>
        <v>0</v>
      </c>
      <c r="M28" s="281"/>
      <c r="N28" s="282"/>
      <c r="O28" s="283"/>
      <c r="P28" s="286">
        <f>N28+O28-R28</f>
        <v>0</v>
      </c>
      <c r="Q28" s="283"/>
      <c r="R28" s="283"/>
      <c r="S28" s="277">
        <f>Q28+R28-U28</f>
        <v>0</v>
      </c>
      <c r="T28" s="277"/>
      <c r="U28" s="277"/>
      <c r="V28" s="277"/>
      <c r="W28" s="277"/>
      <c r="X28" s="277"/>
      <c r="Y28" s="100"/>
      <c r="Z28" s="278"/>
      <c r="AA28" s="273"/>
      <c r="AB28" s="273"/>
      <c r="AC28" s="273"/>
      <c r="AD28" s="273"/>
      <c r="AE28" s="273"/>
      <c r="AF28" s="273"/>
      <c r="AG28" s="273"/>
      <c r="AH28" s="274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.75" customHeight="1">
      <c r="A29" s="118" t="s">
        <v>68</v>
      </c>
      <c r="B29" s="119">
        <v>2200</v>
      </c>
      <c r="C29" s="99" t="s">
        <v>69</v>
      </c>
      <c r="D29" s="100">
        <f t="shared" si="2"/>
        <v>245000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244744.96000000002</v>
      </c>
      <c r="J29" s="270">
        <f t="shared" si="0"/>
        <v>244744.96000000002</v>
      </c>
      <c r="K29" s="270">
        <f t="shared" si="0"/>
        <v>244744.96000000002</v>
      </c>
      <c r="L29" s="271">
        <f t="shared" si="0"/>
        <v>0</v>
      </c>
      <c r="M29" s="287">
        <f aca="true" t="shared" si="8" ref="M29:AA29">M30+M31+M32+M33+M35+M36+M37+M47</f>
        <v>245000</v>
      </c>
      <c r="N29" s="287"/>
      <c r="O29" s="287">
        <f t="shared" si="8"/>
        <v>0</v>
      </c>
      <c r="P29" s="287">
        <f t="shared" si="8"/>
        <v>-123550.56000000001</v>
      </c>
      <c r="Q29" s="287">
        <f t="shared" si="8"/>
        <v>0</v>
      </c>
      <c r="R29" s="287">
        <f t="shared" si="8"/>
        <v>244744.96000000002</v>
      </c>
      <c r="S29" s="287">
        <f t="shared" si="8"/>
        <v>244744.96000000002</v>
      </c>
      <c r="T29" s="287">
        <f t="shared" si="8"/>
        <v>244744.96000000002</v>
      </c>
      <c r="U29" s="287">
        <f t="shared" si="8"/>
        <v>0</v>
      </c>
      <c r="V29" s="287">
        <f t="shared" si="8"/>
        <v>0</v>
      </c>
      <c r="W29" s="287">
        <f t="shared" si="8"/>
        <v>0</v>
      </c>
      <c r="X29" s="287">
        <f t="shared" si="8"/>
        <v>0</v>
      </c>
      <c r="Y29" s="287">
        <f t="shared" si="8"/>
        <v>0</v>
      </c>
      <c r="Z29" s="287">
        <f t="shared" si="8"/>
        <v>0</v>
      </c>
      <c r="AA29" s="287">
        <f t="shared" si="8"/>
        <v>0</v>
      </c>
      <c r="AB29" s="273"/>
      <c r="AC29" s="273"/>
      <c r="AD29" s="273"/>
      <c r="AE29" s="273"/>
      <c r="AF29" s="273"/>
      <c r="AG29" s="273"/>
      <c r="AH29" s="274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5" customHeight="1">
      <c r="A30" s="118" t="s">
        <v>70</v>
      </c>
      <c r="B30" s="120">
        <v>2210</v>
      </c>
      <c r="C30" s="113" t="s">
        <v>71</v>
      </c>
      <c r="D30" s="100">
        <f t="shared" si="2"/>
        <v>123805.6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 t="shared" si="0"/>
        <v>0</v>
      </c>
      <c r="I30" s="270">
        <f t="shared" si="0"/>
        <v>123804.96</v>
      </c>
      <c r="J30" s="270">
        <f t="shared" si="0"/>
        <v>123804.96</v>
      </c>
      <c r="K30" s="270">
        <f t="shared" si="0"/>
        <v>123804.96</v>
      </c>
      <c r="L30" s="271">
        <f t="shared" si="0"/>
        <v>0</v>
      </c>
      <c r="M30" s="287">
        <v>123805.6</v>
      </c>
      <c r="N30" s="288"/>
      <c r="O30" s="289"/>
      <c r="P30" s="285">
        <f aca="true" t="shared" si="9" ref="P30:P36">N30+O30-R30</f>
        <v>-123804.96</v>
      </c>
      <c r="Q30" s="289"/>
      <c r="R30" s="289">
        <v>123804.96</v>
      </c>
      <c r="S30" s="277">
        <f>Q30+R30-U30</f>
        <v>123804.96</v>
      </c>
      <c r="T30" s="277">
        <v>123804.96</v>
      </c>
      <c r="U30" s="277"/>
      <c r="V30" s="277"/>
      <c r="W30" s="277"/>
      <c r="X30" s="277"/>
      <c r="Y30" s="100"/>
      <c r="Z30" s="278"/>
      <c r="AA30" s="273"/>
      <c r="AB30" s="273"/>
      <c r="AC30" s="273"/>
      <c r="AD30" s="273"/>
      <c r="AE30" s="273"/>
      <c r="AF30" s="273"/>
      <c r="AG30" s="273"/>
      <c r="AH30" s="274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7.25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1">
        <f t="shared" si="0"/>
        <v>0</v>
      </c>
      <c r="M31" s="287"/>
      <c r="N31" s="288"/>
      <c r="O31" s="289"/>
      <c r="P31" s="285">
        <f t="shared" si="9"/>
        <v>0</v>
      </c>
      <c r="Q31" s="289"/>
      <c r="R31" s="289"/>
      <c r="S31" s="277">
        <f aca="true" t="shared" si="10" ref="S31:S36">Q31+R31-U31</f>
        <v>0</v>
      </c>
      <c r="T31" s="277"/>
      <c r="U31" s="277"/>
      <c r="V31" s="277"/>
      <c r="W31" s="277"/>
      <c r="X31" s="277"/>
      <c r="Y31" s="100"/>
      <c r="Z31" s="278"/>
      <c r="AA31" s="273"/>
      <c r="AB31" s="273"/>
      <c r="AC31" s="273"/>
      <c r="AD31" s="273"/>
      <c r="AE31" s="273"/>
      <c r="AF31" s="273"/>
      <c r="AG31" s="273"/>
      <c r="AH31" s="274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7.25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1">
        <f t="shared" si="0"/>
        <v>0</v>
      </c>
      <c r="M32" s="287"/>
      <c r="N32" s="288"/>
      <c r="O32" s="289"/>
      <c r="P32" s="285">
        <f t="shared" si="9"/>
        <v>0</v>
      </c>
      <c r="Q32" s="289"/>
      <c r="R32" s="289"/>
      <c r="S32" s="277">
        <f t="shared" si="10"/>
        <v>0</v>
      </c>
      <c r="T32" s="277"/>
      <c r="U32" s="277"/>
      <c r="V32" s="277"/>
      <c r="W32" s="277"/>
      <c r="X32" s="277"/>
      <c r="Y32" s="100"/>
      <c r="Z32" s="278"/>
      <c r="AA32" s="273"/>
      <c r="AB32" s="273"/>
      <c r="AC32" s="273"/>
      <c r="AD32" s="273"/>
      <c r="AE32" s="273"/>
      <c r="AF32" s="273"/>
      <c r="AG32" s="273"/>
      <c r="AH32" s="274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2"/>
        <v>0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0</v>
      </c>
      <c r="J33" s="270">
        <f t="shared" si="0"/>
        <v>0</v>
      </c>
      <c r="K33" s="270">
        <f t="shared" si="0"/>
        <v>0</v>
      </c>
      <c r="L33" s="271">
        <f t="shared" si="0"/>
        <v>0</v>
      </c>
      <c r="M33" s="287"/>
      <c r="N33" s="288"/>
      <c r="O33" s="289"/>
      <c r="P33" s="285">
        <f t="shared" si="9"/>
        <v>0</v>
      </c>
      <c r="Q33" s="289"/>
      <c r="R33" s="289"/>
      <c r="S33" s="277">
        <f t="shared" si="10"/>
        <v>0</v>
      </c>
      <c r="T33" s="291"/>
      <c r="U33" s="291"/>
      <c r="V33" s="291"/>
      <c r="W33" s="291"/>
      <c r="X33" s="291"/>
      <c r="Y33" s="290"/>
      <c r="Z33" s="292"/>
      <c r="AA33" s="293"/>
      <c r="AB33" s="293"/>
      <c r="AC33" s="293"/>
      <c r="AD33" s="293"/>
      <c r="AE33" s="293"/>
      <c r="AF33" s="293"/>
      <c r="AG33" s="293"/>
      <c r="AH33" s="294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2"/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1">
        <f t="shared" si="0"/>
        <v>0</v>
      </c>
      <c r="M34" s="287"/>
      <c r="N34" s="288"/>
      <c r="O34" s="289"/>
      <c r="P34" s="285">
        <f t="shared" si="9"/>
        <v>0</v>
      </c>
      <c r="Q34" s="289"/>
      <c r="R34" s="289"/>
      <c r="S34" s="277">
        <f t="shared" si="10"/>
        <v>0</v>
      </c>
      <c r="T34" s="277"/>
      <c r="U34" s="277"/>
      <c r="V34" s="277"/>
      <c r="W34" s="277"/>
      <c r="X34" s="277"/>
      <c r="Y34" s="100"/>
      <c r="Z34" s="278"/>
      <c r="AA34" s="273"/>
      <c r="AB34" s="273"/>
      <c r="AC34" s="273"/>
      <c r="AD34" s="273"/>
      <c r="AE34" s="273"/>
      <c r="AF34" s="273"/>
      <c r="AG34" s="273"/>
      <c r="AH34" s="274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7.25" customHeight="1">
      <c r="A35" s="127" t="s">
        <v>77</v>
      </c>
      <c r="B35" s="128">
        <v>2250</v>
      </c>
      <c r="C35" s="129">
        <v>130</v>
      </c>
      <c r="D35" s="100">
        <f t="shared" si="2"/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1">
        <f t="shared" si="0"/>
        <v>0</v>
      </c>
      <c r="M35" s="287"/>
      <c r="N35" s="288"/>
      <c r="O35" s="289"/>
      <c r="P35" s="285">
        <f t="shared" si="9"/>
        <v>0</v>
      </c>
      <c r="Q35" s="289"/>
      <c r="R35" s="289"/>
      <c r="S35" s="277">
        <f t="shared" si="10"/>
        <v>0</v>
      </c>
      <c r="T35" s="277"/>
      <c r="U35" s="277"/>
      <c r="V35" s="277"/>
      <c r="W35" s="277"/>
      <c r="X35" s="277"/>
      <c r="Y35" s="100"/>
      <c r="Z35" s="278"/>
      <c r="AA35" s="273"/>
      <c r="AB35" s="273"/>
      <c r="AC35" s="273"/>
      <c r="AD35" s="273"/>
      <c r="AE35" s="273"/>
      <c r="AF35" s="273"/>
      <c r="AG35" s="273"/>
      <c r="AH35" s="274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8" customHeight="1">
      <c r="A36" s="131" t="s">
        <v>78</v>
      </c>
      <c r="B36" s="128">
        <v>2260</v>
      </c>
      <c r="C36" s="129">
        <v>140</v>
      </c>
      <c r="D36" s="100">
        <f t="shared" si="2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1">
        <f t="shared" si="0"/>
        <v>0</v>
      </c>
      <c r="M36" s="287"/>
      <c r="N36" s="288"/>
      <c r="O36" s="289"/>
      <c r="P36" s="285">
        <f t="shared" si="9"/>
        <v>0</v>
      </c>
      <c r="Q36" s="289"/>
      <c r="R36" s="289"/>
      <c r="S36" s="277">
        <f t="shared" si="10"/>
        <v>0</v>
      </c>
      <c r="T36" s="277"/>
      <c r="U36" s="277"/>
      <c r="V36" s="277"/>
      <c r="W36" s="277"/>
      <c r="X36" s="277"/>
      <c r="Y36" s="100"/>
      <c r="Z36" s="278"/>
      <c r="AA36" s="273"/>
      <c r="AB36" s="273"/>
      <c r="AC36" s="273"/>
      <c r="AD36" s="273"/>
      <c r="AE36" s="273"/>
      <c r="AF36" s="273"/>
      <c r="AG36" s="273"/>
      <c r="AH36" s="274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7.25" customHeight="1">
      <c r="A37" s="127" t="s">
        <v>79</v>
      </c>
      <c r="B37" s="132">
        <v>2270</v>
      </c>
      <c r="C37" s="133">
        <v>150</v>
      </c>
      <c r="D37" s="100">
        <f t="shared" si="2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1">
        <f t="shared" si="11"/>
        <v>0</v>
      </c>
      <c r="M37" s="287">
        <f aca="true" t="shared" si="12" ref="M37:U37">SUM(M38:M43)</f>
        <v>0</v>
      </c>
      <c r="N37" s="372">
        <f t="shared" si="12"/>
        <v>0</v>
      </c>
      <c r="O37" s="289">
        <f t="shared" si="12"/>
        <v>0</v>
      </c>
      <c r="P37" s="295">
        <f t="shared" si="12"/>
        <v>0</v>
      </c>
      <c r="Q37" s="289">
        <f t="shared" si="12"/>
        <v>0</v>
      </c>
      <c r="R37" s="289">
        <f t="shared" si="12"/>
        <v>0</v>
      </c>
      <c r="S37" s="289">
        <f t="shared" si="12"/>
        <v>0</v>
      </c>
      <c r="T37" s="289">
        <f t="shared" si="12"/>
        <v>0</v>
      </c>
      <c r="U37" s="289">
        <f t="shared" si="12"/>
        <v>0</v>
      </c>
      <c r="V37" s="277"/>
      <c r="W37" s="277"/>
      <c r="X37" s="277"/>
      <c r="Y37" s="100"/>
      <c r="Z37" s="278"/>
      <c r="AA37" s="273"/>
      <c r="AB37" s="273"/>
      <c r="AC37" s="273"/>
      <c r="AD37" s="273"/>
      <c r="AE37" s="273"/>
      <c r="AF37" s="273"/>
      <c r="AG37" s="273"/>
      <c r="AH37" s="274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7.25" customHeight="1">
      <c r="A38" s="121" t="s">
        <v>80</v>
      </c>
      <c r="B38" s="120">
        <v>2271</v>
      </c>
      <c r="C38" s="123">
        <v>160</v>
      </c>
      <c r="D38" s="100">
        <f aca="true" t="shared" si="13" ref="D38:E74">M38</f>
        <v>0</v>
      </c>
      <c r="E38" s="270">
        <f t="shared" si="13"/>
        <v>0</v>
      </c>
      <c r="F38" s="100">
        <f t="shared" si="3"/>
        <v>0</v>
      </c>
      <c r="G38" s="100">
        <f t="shared" si="3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1">
        <f t="shared" si="11"/>
        <v>0</v>
      </c>
      <c r="M38" s="287"/>
      <c r="N38" s="288"/>
      <c r="O38" s="289"/>
      <c r="P38" s="285">
        <f aca="true" t="shared" si="14" ref="P38:P43">N38+O38-R38</f>
        <v>0</v>
      </c>
      <c r="Q38" s="289"/>
      <c r="R38" s="289"/>
      <c r="S38" s="277">
        <f aca="true" t="shared" si="15" ref="S38:S43">Q38+R38-U38</f>
        <v>0</v>
      </c>
      <c r="T38" s="277"/>
      <c r="U38" s="277"/>
      <c r="V38" s="277"/>
      <c r="W38" s="277"/>
      <c r="X38" s="277"/>
      <c r="Y38" s="100"/>
      <c r="Z38" s="278"/>
      <c r="AA38" s="273"/>
      <c r="AB38" s="273"/>
      <c r="AC38" s="273"/>
      <c r="AD38" s="273"/>
      <c r="AE38" s="273"/>
      <c r="AF38" s="273"/>
      <c r="AG38" s="273"/>
      <c r="AH38" s="274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7.25" customHeight="1">
      <c r="A39" s="121" t="s">
        <v>81</v>
      </c>
      <c r="B39" s="120">
        <v>2272</v>
      </c>
      <c r="C39" s="123">
        <v>170</v>
      </c>
      <c r="D39" s="100">
        <f t="shared" si="13"/>
        <v>0</v>
      </c>
      <c r="E39" s="270">
        <f t="shared" si="13"/>
        <v>0</v>
      </c>
      <c r="F39" s="100">
        <f t="shared" si="3"/>
        <v>0</v>
      </c>
      <c r="G39" s="100">
        <f t="shared" si="3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1">
        <f t="shared" si="11"/>
        <v>0</v>
      </c>
      <c r="M39" s="287"/>
      <c r="N39" s="288"/>
      <c r="O39" s="289"/>
      <c r="P39" s="285">
        <f t="shared" si="14"/>
        <v>0</v>
      </c>
      <c r="Q39" s="289"/>
      <c r="R39" s="289"/>
      <c r="S39" s="277">
        <f t="shared" si="15"/>
        <v>0</v>
      </c>
      <c r="T39" s="277"/>
      <c r="U39" s="277"/>
      <c r="V39" s="277"/>
      <c r="W39" s="277"/>
      <c r="X39" s="277"/>
      <c r="Y39" s="100"/>
      <c r="Z39" s="278"/>
      <c r="AA39" s="273"/>
      <c r="AB39" s="273"/>
      <c r="AC39" s="273"/>
      <c r="AD39" s="273"/>
      <c r="AE39" s="273"/>
      <c r="AF39" s="273"/>
      <c r="AG39" s="273"/>
      <c r="AH39" s="274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7.25" customHeight="1">
      <c r="A40" s="121" t="s">
        <v>82</v>
      </c>
      <c r="B40" s="120">
        <v>2273</v>
      </c>
      <c r="C40" s="123">
        <v>180</v>
      </c>
      <c r="D40" s="100">
        <f t="shared" si="13"/>
        <v>0</v>
      </c>
      <c r="E40" s="270">
        <f t="shared" si="13"/>
        <v>0</v>
      </c>
      <c r="F40" s="100">
        <f t="shared" si="3"/>
        <v>0</v>
      </c>
      <c r="G40" s="100">
        <f t="shared" si="3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1">
        <f t="shared" si="11"/>
        <v>0</v>
      </c>
      <c r="M40" s="287"/>
      <c r="N40" s="288"/>
      <c r="O40" s="289"/>
      <c r="P40" s="285">
        <f t="shared" si="14"/>
        <v>0</v>
      </c>
      <c r="Q40" s="289"/>
      <c r="R40" s="289"/>
      <c r="S40" s="277">
        <f t="shared" si="15"/>
        <v>0</v>
      </c>
      <c r="T40" s="100"/>
      <c r="U40" s="100"/>
      <c r="V40" s="100"/>
      <c r="W40" s="100"/>
      <c r="X40" s="100"/>
      <c r="Y40" s="100"/>
      <c r="Z40" s="100"/>
      <c r="AA40" s="273"/>
      <c r="AB40" s="273"/>
      <c r="AC40" s="273"/>
      <c r="AD40" s="273"/>
      <c r="AE40" s="273"/>
      <c r="AF40" s="273"/>
      <c r="AG40" s="273"/>
      <c r="AH40" s="274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7.25" customHeight="1">
      <c r="A41" s="121" t="s">
        <v>83</v>
      </c>
      <c r="B41" s="120">
        <v>2274</v>
      </c>
      <c r="C41" s="122">
        <v>190</v>
      </c>
      <c r="D41" s="100">
        <f t="shared" si="13"/>
        <v>0</v>
      </c>
      <c r="E41" s="270">
        <f t="shared" si="13"/>
        <v>0</v>
      </c>
      <c r="F41" s="100">
        <f t="shared" si="3"/>
        <v>0</v>
      </c>
      <c r="G41" s="100">
        <f t="shared" si="3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1">
        <f t="shared" si="11"/>
        <v>0</v>
      </c>
      <c r="M41" s="287"/>
      <c r="N41" s="288"/>
      <c r="O41" s="289"/>
      <c r="P41" s="285">
        <f t="shared" si="14"/>
        <v>0</v>
      </c>
      <c r="Q41" s="289"/>
      <c r="R41" s="289"/>
      <c r="S41" s="277">
        <f t="shared" si="15"/>
        <v>0</v>
      </c>
      <c r="T41" s="277"/>
      <c r="U41" s="277"/>
      <c r="V41" s="277"/>
      <c r="W41" s="277"/>
      <c r="X41" s="277"/>
      <c r="Y41" s="100"/>
      <c r="Z41" s="278"/>
      <c r="AA41" s="273"/>
      <c r="AB41" s="273"/>
      <c r="AC41" s="273"/>
      <c r="AD41" s="273"/>
      <c r="AE41" s="273"/>
      <c r="AF41" s="273"/>
      <c r="AG41" s="273"/>
      <c r="AH41" s="274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7.25" customHeight="1">
      <c r="A42" s="134" t="s">
        <v>84</v>
      </c>
      <c r="B42" s="120">
        <v>2275</v>
      </c>
      <c r="C42" s="135">
        <v>200</v>
      </c>
      <c r="D42" s="197">
        <f t="shared" si="13"/>
        <v>0</v>
      </c>
      <c r="E42" s="296">
        <f t="shared" si="13"/>
        <v>0</v>
      </c>
      <c r="F42" s="197">
        <f t="shared" si="3"/>
        <v>0</v>
      </c>
      <c r="G42" s="197">
        <f t="shared" si="3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7">
        <f t="shared" si="11"/>
        <v>0</v>
      </c>
      <c r="M42" s="336"/>
      <c r="N42" s="298"/>
      <c r="O42" s="299"/>
      <c r="P42" s="300">
        <f t="shared" si="14"/>
        <v>0</v>
      </c>
      <c r="Q42" s="299"/>
      <c r="R42" s="299"/>
      <c r="S42" s="301">
        <f t="shared" si="15"/>
        <v>0</v>
      </c>
      <c r="T42" s="301"/>
      <c r="U42" s="301"/>
      <c r="V42" s="301"/>
      <c r="W42" s="301"/>
      <c r="X42" s="301"/>
      <c r="Y42" s="197"/>
      <c r="Z42" s="302"/>
      <c r="AA42" s="273"/>
      <c r="AB42" s="273"/>
      <c r="AC42" s="273"/>
      <c r="AD42" s="273"/>
      <c r="AE42" s="273"/>
      <c r="AF42" s="273"/>
      <c r="AG42" s="273"/>
      <c r="AH42" s="274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7.25" customHeight="1" thickBot="1">
      <c r="A43" s="134" t="s">
        <v>85</v>
      </c>
      <c r="B43" s="120">
        <v>2276</v>
      </c>
      <c r="C43" s="122">
        <v>210</v>
      </c>
      <c r="D43" s="303">
        <f t="shared" si="13"/>
        <v>0</v>
      </c>
      <c r="E43" s="304">
        <f t="shared" si="13"/>
        <v>0</v>
      </c>
      <c r="F43" s="305">
        <f t="shared" si="3"/>
        <v>0</v>
      </c>
      <c r="G43" s="303">
        <f t="shared" si="3"/>
        <v>0</v>
      </c>
      <c r="H43" s="304">
        <f t="shared" si="11"/>
        <v>0</v>
      </c>
      <c r="I43" s="304">
        <f t="shared" si="11"/>
        <v>0</v>
      </c>
      <c r="J43" s="304">
        <f t="shared" si="11"/>
        <v>0</v>
      </c>
      <c r="K43" s="304">
        <f t="shared" si="11"/>
        <v>0</v>
      </c>
      <c r="L43" s="306">
        <f t="shared" si="11"/>
        <v>0</v>
      </c>
      <c r="M43" s="287"/>
      <c r="N43" s="288"/>
      <c r="O43" s="289"/>
      <c r="P43" s="285">
        <f t="shared" si="14"/>
        <v>0</v>
      </c>
      <c r="Q43" s="289"/>
      <c r="R43" s="289"/>
      <c r="S43" s="277">
        <f t="shared" si="15"/>
        <v>0</v>
      </c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422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7.2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318"/>
      <c r="N44" s="319"/>
      <c r="O44" s="318"/>
      <c r="P44" s="320"/>
      <c r="Q44" s="318"/>
      <c r="R44" s="318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21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318"/>
      <c r="N45" s="319"/>
      <c r="O45" s="318"/>
      <c r="P45" s="320"/>
      <c r="Q45" s="318"/>
      <c r="R45" s="318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21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221">
        <v>1</v>
      </c>
      <c r="N46" s="221">
        <v>2</v>
      </c>
      <c r="O46" s="221">
        <v>3</v>
      </c>
      <c r="P46" s="221">
        <v>4</v>
      </c>
      <c r="Q46" s="221">
        <v>5</v>
      </c>
      <c r="R46" s="221">
        <v>5</v>
      </c>
      <c r="S46" s="221">
        <v>6</v>
      </c>
      <c r="T46" s="221">
        <v>6</v>
      </c>
      <c r="U46" s="221">
        <v>7</v>
      </c>
      <c r="V46" s="221"/>
      <c r="W46" s="221"/>
      <c r="X46" s="221"/>
      <c r="Y46" s="100"/>
      <c r="Z46" s="277"/>
      <c r="AA46" s="100"/>
      <c r="AB46" s="100"/>
      <c r="AC46" s="100"/>
      <c r="AD46" s="100"/>
      <c r="AE46" s="100"/>
      <c r="AF46" s="100"/>
      <c r="AG46" s="100"/>
      <c r="AH46" s="323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27.75" customHeight="1">
      <c r="A47" s="154" t="s">
        <v>87</v>
      </c>
      <c r="B47" s="155">
        <v>2280</v>
      </c>
      <c r="C47" s="156">
        <v>220</v>
      </c>
      <c r="D47" s="91">
        <f t="shared" si="13"/>
        <v>121194.4</v>
      </c>
      <c r="E47" s="325">
        <f t="shared" si="13"/>
        <v>0</v>
      </c>
      <c r="F47" s="91">
        <f t="shared" si="3"/>
        <v>0</v>
      </c>
      <c r="G47" s="91">
        <f t="shared" si="3"/>
        <v>0</v>
      </c>
      <c r="H47" s="325">
        <f t="shared" si="11"/>
        <v>0</v>
      </c>
      <c r="I47" s="325">
        <f t="shared" si="11"/>
        <v>120940</v>
      </c>
      <c r="J47" s="325">
        <f t="shared" si="11"/>
        <v>120940</v>
      </c>
      <c r="K47" s="325">
        <f t="shared" si="11"/>
        <v>120940</v>
      </c>
      <c r="L47" s="270">
        <f t="shared" si="11"/>
        <v>0</v>
      </c>
      <c r="M47" s="327">
        <f>M49+M48</f>
        <v>121194.4</v>
      </c>
      <c r="N47" s="328"/>
      <c r="O47" s="329">
        <f>O49+O48</f>
        <v>0</v>
      </c>
      <c r="P47" s="330">
        <f>SUM(P48:P49)</f>
        <v>254.39999999999418</v>
      </c>
      <c r="Q47" s="329">
        <f>Q49+Q48</f>
        <v>0</v>
      </c>
      <c r="R47" s="329">
        <f>R49+R48</f>
        <v>120940</v>
      </c>
      <c r="S47" s="329">
        <f>S49+S48</f>
        <v>120940</v>
      </c>
      <c r="T47" s="329">
        <f>T49+T48</f>
        <v>120940</v>
      </c>
      <c r="U47" s="329">
        <f>U49+U48</f>
        <v>0</v>
      </c>
      <c r="V47" s="331"/>
      <c r="W47" s="331"/>
      <c r="X47" s="331"/>
      <c r="Y47" s="91"/>
      <c r="Z47" s="332"/>
      <c r="AA47" s="273"/>
      <c r="AB47" s="273"/>
      <c r="AC47" s="273"/>
      <c r="AD47" s="273"/>
      <c r="AE47" s="273"/>
      <c r="AF47" s="273"/>
      <c r="AG47" s="273"/>
      <c r="AH47" s="274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3"/>
        <v>0</v>
      </c>
      <c r="E48" s="270">
        <f t="shared" si="13"/>
        <v>0</v>
      </c>
      <c r="F48" s="277">
        <f t="shared" si="3"/>
        <v>0</v>
      </c>
      <c r="G48" s="100">
        <f t="shared" si="3"/>
        <v>0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336"/>
      <c r="N48" s="298"/>
      <c r="O48" s="299"/>
      <c r="P48" s="300">
        <f>N48+O48-R48</f>
        <v>0</v>
      </c>
      <c r="Q48" s="299"/>
      <c r="R48" s="299"/>
      <c r="S48" s="301">
        <f>Q48+R48-U48</f>
        <v>0</v>
      </c>
      <c r="T48" s="301"/>
      <c r="U48" s="301"/>
      <c r="V48" s="301"/>
      <c r="W48" s="301"/>
      <c r="X48" s="301"/>
      <c r="Y48" s="301"/>
      <c r="Z48" s="302"/>
      <c r="AA48" s="279"/>
      <c r="AB48" s="279"/>
      <c r="AC48" s="279"/>
      <c r="AD48" s="279"/>
      <c r="AE48" s="279"/>
      <c r="AF48" s="279"/>
      <c r="AG48" s="279"/>
      <c r="AH48" s="280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s="166" customFormat="1" ht="34.5" customHeight="1" thickBot="1">
      <c r="A49" s="160" t="s">
        <v>89</v>
      </c>
      <c r="B49" s="120">
        <v>2282</v>
      </c>
      <c r="C49" s="122">
        <v>240</v>
      </c>
      <c r="D49" s="100">
        <f t="shared" si="13"/>
        <v>121194.4</v>
      </c>
      <c r="E49" s="270">
        <f t="shared" si="13"/>
        <v>121194.4</v>
      </c>
      <c r="F49" s="100">
        <f t="shared" si="3"/>
        <v>121194.4</v>
      </c>
      <c r="G49" s="100">
        <f t="shared" si="3"/>
        <v>0</v>
      </c>
      <c r="H49" s="270">
        <f t="shared" si="11"/>
        <v>0</v>
      </c>
      <c r="I49" s="270">
        <f t="shared" si="11"/>
        <v>120940</v>
      </c>
      <c r="J49" s="270">
        <f t="shared" si="11"/>
        <v>120940</v>
      </c>
      <c r="K49" s="270">
        <f t="shared" si="11"/>
        <v>120940</v>
      </c>
      <c r="L49" s="270">
        <f t="shared" si="11"/>
        <v>0</v>
      </c>
      <c r="M49" s="307">
        <v>121194.4</v>
      </c>
      <c r="N49" s="308">
        <v>121194.4</v>
      </c>
      <c r="O49" s="309"/>
      <c r="P49" s="310">
        <f>N49+O49-R49</f>
        <v>254.39999999999418</v>
      </c>
      <c r="Q49" s="309">
        <v>0</v>
      </c>
      <c r="R49" s="309">
        <v>120940</v>
      </c>
      <c r="S49" s="301">
        <f>Q49+R49-U49</f>
        <v>120940</v>
      </c>
      <c r="T49" s="305">
        <v>120940</v>
      </c>
      <c r="U49" s="305"/>
      <c r="V49" s="305"/>
      <c r="W49" s="305"/>
      <c r="X49" s="305"/>
      <c r="Y49" s="303"/>
      <c r="Z49" s="311"/>
      <c r="AA49" s="420"/>
      <c r="AB49" s="420"/>
      <c r="AC49" s="420"/>
      <c r="AD49" s="420"/>
      <c r="AE49" s="420"/>
      <c r="AF49" s="420"/>
      <c r="AG49" s="420"/>
      <c r="AH49" s="423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3"/>
        <v>0</v>
      </c>
      <c r="E50" s="270">
        <f t="shared" si="13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327">
        <f>M51+M52</f>
        <v>0</v>
      </c>
      <c r="N50" s="327">
        <f aca="true" t="shared" si="17" ref="N50:U50">N51+N52</f>
        <v>0</v>
      </c>
      <c r="O50" s="327">
        <f t="shared" si="17"/>
        <v>0</v>
      </c>
      <c r="P50" s="327">
        <f t="shared" si="17"/>
        <v>0</v>
      </c>
      <c r="Q50" s="327">
        <f t="shared" si="17"/>
        <v>0</v>
      </c>
      <c r="R50" s="327">
        <f t="shared" si="17"/>
        <v>0</v>
      </c>
      <c r="S50" s="327">
        <f t="shared" si="17"/>
        <v>0</v>
      </c>
      <c r="T50" s="327">
        <f t="shared" si="17"/>
        <v>0</v>
      </c>
      <c r="U50" s="327">
        <f t="shared" si="17"/>
        <v>0</v>
      </c>
      <c r="V50" s="331"/>
      <c r="W50" s="331"/>
      <c r="X50" s="331"/>
      <c r="Y50" s="331"/>
      <c r="Z50" s="332"/>
      <c r="AA50" s="279"/>
      <c r="AB50" s="279"/>
      <c r="AC50" s="279"/>
      <c r="AD50" s="279"/>
      <c r="AE50" s="279"/>
      <c r="AF50" s="279"/>
      <c r="AG50" s="279"/>
      <c r="AH50" s="280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3"/>
        <v>0</v>
      </c>
      <c r="E51" s="270">
        <f t="shared" si="13"/>
        <v>0</v>
      </c>
      <c r="F51" s="277">
        <f t="shared" si="16"/>
        <v>0</v>
      </c>
      <c r="G51" s="100">
        <f t="shared" si="16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327"/>
      <c r="N51" s="327"/>
      <c r="O51" s="327"/>
      <c r="P51" s="327"/>
      <c r="Q51" s="327"/>
      <c r="R51" s="327"/>
      <c r="S51" s="301">
        <f>Q51+R51-U51</f>
        <v>0</v>
      </c>
      <c r="T51" s="327"/>
      <c r="U51" s="327"/>
      <c r="V51" s="277"/>
      <c r="W51" s="277"/>
      <c r="X51" s="277"/>
      <c r="Y51" s="277"/>
      <c r="Z51" s="278"/>
      <c r="AA51" s="279"/>
      <c r="AB51" s="279"/>
      <c r="AC51" s="279"/>
      <c r="AD51" s="279"/>
      <c r="AE51" s="279"/>
      <c r="AF51" s="279"/>
      <c r="AG51" s="279"/>
      <c r="AH51" s="280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24.75" customHeight="1">
      <c r="A52" s="169" t="s">
        <v>92</v>
      </c>
      <c r="B52" s="98">
        <v>2420</v>
      </c>
      <c r="C52" s="168">
        <v>270</v>
      </c>
      <c r="D52" s="100">
        <f t="shared" si="13"/>
        <v>0</v>
      </c>
      <c r="E52" s="270">
        <f t="shared" si="13"/>
        <v>0</v>
      </c>
      <c r="F52" s="277">
        <f t="shared" si="16"/>
        <v>0</v>
      </c>
      <c r="G52" s="100">
        <f t="shared" si="16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287"/>
      <c r="N52" s="285"/>
      <c r="O52" s="289"/>
      <c r="P52" s="285">
        <f>N52+O52-R52</f>
        <v>0</v>
      </c>
      <c r="Q52" s="289"/>
      <c r="R52" s="289"/>
      <c r="S52" s="277">
        <f>Q52+R52-U52</f>
        <v>0</v>
      </c>
      <c r="T52" s="277"/>
      <c r="U52" s="277"/>
      <c r="V52" s="277"/>
      <c r="W52" s="277"/>
      <c r="X52" s="277"/>
      <c r="Y52" s="277"/>
      <c r="Z52" s="278"/>
      <c r="AA52" s="279"/>
      <c r="AB52" s="279"/>
      <c r="AC52" s="279"/>
      <c r="AD52" s="279"/>
      <c r="AE52" s="279"/>
      <c r="AF52" s="279"/>
      <c r="AG52" s="279"/>
      <c r="AH52" s="280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3"/>
        <v>0</v>
      </c>
      <c r="E53" s="270">
        <f t="shared" si="13"/>
        <v>0</v>
      </c>
      <c r="F53" s="277">
        <f t="shared" si="16"/>
        <v>0</v>
      </c>
      <c r="G53" s="100">
        <f t="shared" si="16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287">
        <f>M54+M55+M56</f>
        <v>0</v>
      </c>
      <c r="N53" s="287">
        <f aca="true" t="shared" si="18" ref="N53:Y53">N54+N55+N56</f>
        <v>0</v>
      </c>
      <c r="O53" s="287">
        <f t="shared" si="18"/>
        <v>0</v>
      </c>
      <c r="P53" s="287">
        <f t="shared" si="18"/>
        <v>0</v>
      </c>
      <c r="Q53" s="287">
        <f t="shared" si="18"/>
        <v>0</v>
      </c>
      <c r="R53" s="287">
        <f t="shared" si="18"/>
        <v>0</v>
      </c>
      <c r="S53" s="287">
        <f t="shared" si="18"/>
        <v>0</v>
      </c>
      <c r="T53" s="287">
        <f t="shared" si="18"/>
        <v>0</v>
      </c>
      <c r="U53" s="287">
        <f t="shared" si="18"/>
        <v>0</v>
      </c>
      <c r="V53" s="287">
        <f t="shared" si="18"/>
        <v>0</v>
      </c>
      <c r="W53" s="287">
        <f t="shared" si="18"/>
        <v>0</v>
      </c>
      <c r="X53" s="287">
        <f t="shared" si="18"/>
        <v>0</v>
      </c>
      <c r="Y53" s="287">
        <f t="shared" si="18"/>
        <v>0</v>
      </c>
      <c r="Z53" s="277"/>
      <c r="AA53" s="279"/>
      <c r="AB53" s="279"/>
      <c r="AC53" s="279"/>
      <c r="AD53" s="279"/>
      <c r="AE53" s="279"/>
      <c r="AF53" s="279"/>
      <c r="AG53" s="279"/>
      <c r="AH53" s="280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3"/>
        <v>0</v>
      </c>
      <c r="E54" s="270">
        <f t="shared" si="13"/>
        <v>0</v>
      </c>
      <c r="F54" s="277">
        <f t="shared" si="16"/>
        <v>0</v>
      </c>
      <c r="G54" s="100">
        <f t="shared" si="16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287"/>
      <c r="N54" s="289"/>
      <c r="O54" s="289"/>
      <c r="P54" s="295"/>
      <c r="Q54" s="289"/>
      <c r="R54" s="289"/>
      <c r="S54" s="277">
        <f>Q54+R54-U54</f>
        <v>0</v>
      </c>
      <c r="T54" s="289"/>
      <c r="U54" s="289"/>
      <c r="V54" s="277"/>
      <c r="W54" s="277"/>
      <c r="X54" s="277"/>
      <c r="Y54" s="277"/>
      <c r="Z54" s="278"/>
      <c r="AA54" s="279"/>
      <c r="AB54" s="279"/>
      <c r="AC54" s="279"/>
      <c r="AD54" s="279"/>
      <c r="AE54" s="279"/>
      <c r="AF54" s="279"/>
      <c r="AG54" s="279"/>
      <c r="AH54" s="280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4" ht="17.25" customHeight="1">
      <c r="A55" s="173" t="s">
        <v>95</v>
      </c>
      <c r="B55" s="120">
        <v>2620</v>
      </c>
      <c r="C55" s="122">
        <v>300</v>
      </c>
      <c r="D55" s="100">
        <f t="shared" si="13"/>
        <v>0</v>
      </c>
      <c r="E55" s="270">
        <f t="shared" si="13"/>
        <v>0</v>
      </c>
      <c r="F55" s="100">
        <f t="shared" si="16"/>
        <v>0</v>
      </c>
      <c r="G55" s="100">
        <f t="shared" si="16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287"/>
      <c r="N55" s="285"/>
      <c r="O55" s="289"/>
      <c r="P55" s="285">
        <f>N55+O55-R55</f>
        <v>0</v>
      </c>
      <c r="Q55" s="289"/>
      <c r="R55" s="289"/>
      <c r="S55" s="277">
        <f>Q55+R55-U55</f>
        <v>0</v>
      </c>
      <c r="T55" s="277"/>
      <c r="U55" s="277"/>
      <c r="V55" s="277"/>
      <c r="W55" s="277"/>
      <c r="X55" s="277"/>
      <c r="Y55" s="100"/>
      <c r="Z55" s="278"/>
      <c r="AA55" s="273"/>
      <c r="AB55" s="273"/>
      <c r="AC55" s="273"/>
      <c r="AD55" s="273"/>
      <c r="AE55" s="273"/>
      <c r="AF55" s="273"/>
      <c r="AG55" s="273"/>
      <c r="AH55" s="274"/>
    </row>
    <row r="56" spans="1:34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3"/>
        <v>0</v>
      </c>
      <c r="E56" s="270">
        <f t="shared" si="13"/>
        <v>0</v>
      </c>
      <c r="F56" s="100">
        <f t="shared" si="16"/>
        <v>0</v>
      </c>
      <c r="G56" s="100">
        <f t="shared" si="16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287"/>
      <c r="N56" s="285"/>
      <c r="O56" s="289"/>
      <c r="P56" s="285">
        <f>N56+O56-R56</f>
        <v>0</v>
      </c>
      <c r="Q56" s="289"/>
      <c r="R56" s="289"/>
      <c r="S56" s="277">
        <f>Q56+R56-U56</f>
        <v>0</v>
      </c>
      <c r="T56" s="197"/>
      <c r="U56" s="197"/>
      <c r="V56" s="197"/>
      <c r="W56" s="197"/>
      <c r="X56" s="197"/>
      <c r="Y56" s="197"/>
      <c r="Z56" s="333"/>
      <c r="AA56" s="279"/>
      <c r="AB56" s="279"/>
      <c r="AC56" s="279"/>
      <c r="AD56" s="279"/>
      <c r="AE56" s="279"/>
      <c r="AF56" s="279"/>
      <c r="AG56" s="279"/>
      <c r="AH56" s="280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3"/>
        <v>0</v>
      </c>
      <c r="E57" s="270">
        <f t="shared" si="13"/>
        <v>0</v>
      </c>
      <c r="F57" s="270">
        <f t="shared" si="16"/>
        <v>0</v>
      </c>
      <c r="G57" s="270">
        <f t="shared" si="16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287">
        <f>M58+M59+M60</f>
        <v>0</v>
      </c>
      <c r="N57" s="287">
        <f aca="true" t="shared" si="19" ref="N57:U57">N58+N59+N60</f>
        <v>0</v>
      </c>
      <c r="O57" s="287">
        <f t="shared" si="19"/>
        <v>0</v>
      </c>
      <c r="P57" s="287">
        <f t="shared" si="19"/>
        <v>0</v>
      </c>
      <c r="Q57" s="287">
        <f t="shared" si="19"/>
        <v>0</v>
      </c>
      <c r="R57" s="287">
        <f t="shared" si="19"/>
        <v>0</v>
      </c>
      <c r="S57" s="287">
        <f t="shared" si="19"/>
        <v>0</v>
      </c>
      <c r="T57" s="287">
        <f t="shared" si="19"/>
        <v>0</v>
      </c>
      <c r="U57" s="287">
        <f t="shared" si="19"/>
        <v>0</v>
      </c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334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4" ht="15" customHeight="1">
      <c r="A58" s="134" t="s">
        <v>98</v>
      </c>
      <c r="B58" s="120">
        <v>2710</v>
      </c>
      <c r="C58" s="122">
        <v>330</v>
      </c>
      <c r="D58" s="100">
        <f t="shared" si="13"/>
        <v>0</v>
      </c>
      <c r="E58" s="270">
        <f t="shared" si="13"/>
        <v>0</v>
      </c>
      <c r="F58" s="270">
        <f t="shared" si="16"/>
        <v>0</v>
      </c>
      <c r="G58" s="270">
        <f t="shared" si="16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287"/>
      <c r="N58" s="285"/>
      <c r="O58" s="289"/>
      <c r="P58" s="285">
        <f>N58+O58-R58</f>
        <v>0</v>
      </c>
      <c r="Q58" s="289"/>
      <c r="R58" s="289"/>
      <c r="S58" s="277">
        <f>Q58+R58-U58</f>
        <v>0</v>
      </c>
      <c r="T58" s="270"/>
      <c r="U58" s="270"/>
      <c r="V58" s="270"/>
      <c r="W58" s="270"/>
      <c r="X58" s="270"/>
      <c r="Y58" s="270"/>
      <c r="Z58" s="270"/>
      <c r="AA58" s="273"/>
      <c r="AB58" s="273"/>
      <c r="AC58" s="273"/>
      <c r="AD58" s="273"/>
      <c r="AE58" s="273"/>
      <c r="AF58" s="273"/>
      <c r="AG58" s="273"/>
      <c r="AH58" s="274"/>
    </row>
    <row r="59" spans="1:34" ht="17.25" customHeight="1">
      <c r="A59" s="134" t="s">
        <v>99</v>
      </c>
      <c r="B59" s="120">
        <v>2720</v>
      </c>
      <c r="C59" s="122">
        <v>340</v>
      </c>
      <c r="D59" s="100">
        <f t="shared" si="13"/>
        <v>0</v>
      </c>
      <c r="E59" s="270">
        <f t="shared" si="13"/>
        <v>0</v>
      </c>
      <c r="F59" s="270">
        <f t="shared" si="16"/>
        <v>0</v>
      </c>
      <c r="G59" s="270">
        <f t="shared" si="16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287"/>
      <c r="N59" s="287"/>
      <c r="O59" s="287">
        <f>O60+O72+O73+O74</f>
        <v>0</v>
      </c>
      <c r="P59" s="287">
        <f>P60+P72+P73+P74</f>
        <v>0</v>
      </c>
      <c r="Q59" s="287"/>
      <c r="R59" s="287"/>
      <c r="S59" s="277">
        <f>Q59+R59-U59</f>
        <v>0</v>
      </c>
      <c r="T59" s="287"/>
      <c r="U59" s="287"/>
      <c r="V59" s="270"/>
      <c r="W59" s="270"/>
      <c r="X59" s="270"/>
      <c r="Y59" s="270"/>
      <c r="Z59" s="270"/>
      <c r="AA59" s="273"/>
      <c r="AB59" s="273"/>
      <c r="AC59" s="273"/>
      <c r="AD59" s="273"/>
      <c r="AE59" s="273"/>
      <c r="AF59" s="273"/>
      <c r="AG59" s="273"/>
      <c r="AH59" s="274"/>
    </row>
    <row r="60" spans="1:34" ht="17.25" customHeight="1">
      <c r="A60" s="134" t="s">
        <v>100</v>
      </c>
      <c r="B60" s="120">
        <v>2730</v>
      </c>
      <c r="C60" s="122">
        <v>350</v>
      </c>
      <c r="D60" s="100">
        <f t="shared" si="13"/>
        <v>0</v>
      </c>
      <c r="E60" s="270">
        <f t="shared" si="13"/>
        <v>0</v>
      </c>
      <c r="F60" s="270">
        <f t="shared" si="16"/>
        <v>0</v>
      </c>
      <c r="G60" s="270">
        <f t="shared" si="16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287"/>
      <c r="N60" s="287"/>
      <c r="O60" s="287">
        <f>O61+O62+O65+O68</f>
        <v>0</v>
      </c>
      <c r="P60" s="287">
        <f>P61+P62+P65+P68</f>
        <v>0</v>
      </c>
      <c r="Q60" s="287"/>
      <c r="R60" s="287"/>
      <c r="S60" s="277">
        <f>Q60+R60-U60</f>
        <v>0</v>
      </c>
      <c r="T60" s="287"/>
      <c r="U60" s="287"/>
      <c r="V60" s="270"/>
      <c r="W60" s="270"/>
      <c r="X60" s="270"/>
      <c r="Y60" s="270"/>
      <c r="Z60" s="270"/>
      <c r="AA60" s="273"/>
      <c r="AB60" s="273"/>
      <c r="AC60" s="273"/>
      <c r="AD60" s="273"/>
      <c r="AE60" s="273"/>
      <c r="AF60" s="273"/>
      <c r="AG60" s="273"/>
      <c r="AH60" s="274"/>
    </row>
    <row r="61" spans="1:34" ht="19.5" customHeight="1">
      <c r="A61" s="173" t="s">
        <v>101</v>
      </c>
      <c r="B61" s="128">
        <v>2800</v>
      </c>
      <c r="C61" s="179">
        <v>360</v>
      </c>
      <c r="D61" s="100">
        <f t="shared" si="13"/>
        <v>0</v>
      </c>
      <c r="E61" s="270">
        <f t="shared" si="13"/>
        <v>0</v>
      </c>
      <c r="F61" s="270">
        <f t="shared" si="16"/>
        <v>0</v>
      </c>
      <c r="G61" s="270">
        <f t="shared" si="16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287"/>
      <c r="N61" s="285"/>
      <c r="O61" s="289"/>
      <c r="P61" s="285">
        <f>N61+O61-R61</f>
        <v>0</v>
      </c>
      <c r="Q61" s="289"/>
      <c r="R61" s="289"/>
      <c r="S61" s="270">
        <f>Q61+R61-U61</f>
        <v>0</v>
      </c>
      <c r="T61" s="270"/>
      <c r="U61" s="270"/>
      <c r="V61" s="270"/>
      <c r="W61" s="270"/>
      <c r="X61" s="270"/>
      <c r="Y61" s="270"/>
      <c r="Z61" s="270"/>
      <c r="AA61" s="273"/>
      <c r="AB61" s="273"/>
      <c r="AC61" s="273"/>
      <c r="AD61" s="273"/>
      <c r="AE61" s="273"/>
      <c r="AF61" s="273"/>
      <c r="AG61" s="273"/>
      <c r="AH61" s="274"/>
    </row>
    <row r="62" spans="1:34" ht="17.25" customHeight="1">
      <c r="A62" s="168" t="s">
        <v>102</v>
      </c>
      <c r="B62" s="119">
        <v>3000</v>
      </c>
      <c r="C62" s="119">
        <v>370</v>
      </c>
      <c r="D62" s="100">
        <f t="shared" si="13"/>
        <v>0</v>
      </c>
      <c r="E62" s="270">
        <f t="shared" si="13"/>
        <v>0</v>
      </c>
      <c r="F62" s="270">
        <f t="shared" si="16"/>
        <v>0</v>
      </c>
      <c r="G62" s="270">
        <f t="shared" si="16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287">
        <f>M63+M77</f>
        <v>0</v>
      </c>
      <c r="N62" s="287">
        <f aca="true" t="shared" si="20" ref="N62:U62">N63+N77</f>
        <v>0</v>
      </c>
      <c r="O62" s="287">
        <f t="shared" si="20"/>
        <v>0</v>
      </c>
      <c r="P62" s="287">
        <f t="shared" si="20"/>
        <v>0</v>
      </c>
      <c r="Q62" s="287">
        <f t="shared" si="20"/>
        <v>0</v>
      </c>
      <c r="R62" s="287">
        <f t="shared" si="20"/>
        <v>0</v>
      </c>
      <c r="S62" s="287">
        <f t="shared" si="20"/>
        <v>0</v>
      </c>
      <c r="T62" s="287">
        <f t="shared" si="20"/>
        <v>0</v>
      </c>
      <c r="U62" s="287">
        <f t="shared" si="20"/>
        <v>0</v>
      </c>
      <c r="V62" s="270"/>
      <c r="W62" s="270"/>
      <c r="X62" s="270"/>
      <c r="Y62" s="270"/>
      <c r="Z62" s="270"/>
      <c r="AA62" s="273"/>
      <c r="AB62" s="273"/>
      <c r="AC62" s="273"/>
      <c r="AD62" s="273"/>
      <c r="AE62" s="273"/>
      <c r="AF62" s="273"/>
      <c r="AG62" s="273"/>
      <c r="AH62" s="274"/>
    </row>
    <row r="63" spans="1:34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3"/>
        <v>0</v>
      </c>
      <c r="E63" s="270">
        <f t="shared" si="13"/>
        <v>0</v>
      </c>
      <c r="F63" s="270">
        <f t="shared" si="16"/>
        <v>0</v>
      </c>
      <c r="G63" s="270">
        <f t="shared" si="16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336">
        <f>M64+M65+M68+M71+M75+M76</f>
        <v>0</v>
      </c>
      <c r="N63" s="336">
        <f aca="true" t="shared" si="21" ref="N63:U63">N64+N65+N68+N71+N75+N76</f>
        <v>0</v>
      </c>
      <c r="O63" s="336">
        <f t="shared" si="21"/>
        <v>0</v>
      </c>
      <c r="P63" s="336">
        <f t="shared" si="21"/>
        <v>0</v>
      </c>
      <c r="Q63" s="336">
        <f t="shared" si="21"/>
        <v>0</v>
      </c>
      <c r="R63" s="336">
        <f t="shared" si="21"/>
        <v>0</v>
      </c>
      <c r="S63" s="336">
        <f t="shared" si="21"/>
        <v>0</v>
      </c>
      <c r="T63" s="336">
        <f t="shared" si="21"/>
        <v>0</v>
      </c>
      <c r="U63" s="336">
        <f t="shared" si="21"/>
        <v>0</v>
      </c>
      <c r="V63" s="270"/>
      <c r="W63" s="270"/>
      <c r="X63" s="270"/>
      <c r="Y63" s="270"/>
      <c r="Z63" s="270"/>
      <c r="AA63" s="215"/>
      <c r="AB63" s="215"/>
      <c r="AC63" s="215"/>
      <c r="AD63" s="215"/>
      <c r="AE63" s="215"/>
      <c r="AF63" s="215"/>
      <c r="AG63" s="215"/>
      <c r="AH63" s="337"/>
    </row>
    <row r="64" spans="1:34" ht="19.5" customHeight="1">
      <c r="A64" s="174" t="s">
        <v>104</v>
      </c>
      <c r="B64" s="132">
        <v>3110</v>
      </c>
      <c r="C64" s="181">
        <v>390</v>
      </c>
      <c r="D64" s="100">
        <f t="shared" si="13"/>
        <v>0</v>
      </c>
      <c r="E64" s="270">
        <f t="shared" si="13"/>
        <v>0</v>
      </c>
      <c r="F64" s="270">
        <f t="shared" si="16"/>
        <v>0</v>
      </c>
      <c r="G64" s="270">
        <f t="shared" si="16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336"/>
      <c r="N64" s="285"/>
      <c r="O64" s="299"/>
      <c r="P64" s="285">
        <f>N64+O64-R64</f>
        <v>0</v>
      </c>
      <c r="Q64" s="299"/>
      <c r="R64" s="299"/>
      <c r="S64" s="270">
        <f>Q64+R64-U64</f>
        <v>0</v>
      </c>
      <c r="T64" s="270"/>
      <c r="U64" s="270"/>
      <c r="V64" s="270"/>
      <c r="W64" s="270"/>
      <c r="X64" s="270"/>
      <c r="Y64" s="270"/>
      <c r="Z64" s="270"/>
      <c r="AA64" s="273"/>
      <c r="AB64" s="273"/>
      <c r="AC64" s="273"/>
      <c r="AD64" s="273"/>
      <c r="AE64" s="273"/>
      <c r="AF64" s="273"/>
      <c r="AG64" s="273"/>
      <c r="AH64" s="274"/>
    </row>
    <row r="65" spans="1:34" ht="17.25" customHeight="1">
      <c r="A65" s="173" t="s">
        <v>105</v>
      </c>
      <c r="B65" s="132">
        <v>3120</v>
      </c>
      <c r="C65" s="181">
        <v>400</v>
      </c>
      <c r="D65" s="100">
        <f t="shared" si="13"/>
        <v>0</v>
      </c>
      <c r="E65" s="270">
        <f t="shared" si="13"/>
        <v>0</v>
      </c>
      <c r="F65" s="270">
        <f t="shared" si="16"/>
        <v>0</v>
      </c>
      <c r="G65" s="270">
        <f t="shared" si="16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287">
        <f aca="true" t="shared" si="22" ref="M65:U65">SUM(M66:M67)</f>
        <v>0</v>
      </c>
      <c r="N65" s="287">
        <f t="shared" si="22"/>
        <v>0</v>
      </c>
      <c r="O65" s="287">
        <f t="shared" si="22"/>
        <v>0</v>
      </c>
      <c r="P65" s="287">
        <f t="shared" si="22"/>
        <v>0</v>
      </c>
      <c r="Q65" s="287">
        <f t="shared" si="22"/>
        <v>0</v>
      </c>
      <c r="R65" s="287">
        <f t="shared" si="22"/>
        <v>0</v>
      </c>
      <c r="S65" s="287">
        <f t="shared" si="22"/>
        <v>0</v>
      </c>
      <c r="T65" s="287">
        <f t="shared" si="22"/>
        <v>0</v>
      </c>
      <c r="U65" s="287">
        <f t="shared" si="22"/>
        <v>0</v>
      </c>
      <c r="V65" s="270"/>
      <c r="W65" s="270"/>
      <c r="X65" s="270"/>
      <c r="Y65" s="270"/>
      <c r="Z65" s="270"/>
      <c r="AA65" s="273"/>
      <c r="AB65" s="273"/>
      <c r="AC65" s="273"/>
      <c r="AD65" s="273"/>
      <c r="AE65" s="273"/>
      <c r="AF65" s="273"/>
      <c r="AG65" s="273"/>
      <c r="AH65" s="274"/>
    </row>
    <row r="66" spans="1:34" ht="17.25" customHeight="1">
      <c r="A66" s="134" t="s">
        <v>106</v>
      </c>
      <c r="B66" s="182">
        <v>3121</v>
      </c>
      <c r="C66" s="183">
        <v>410</v>
      </c>
      <c r="D66" s="100">
        <f t="shared" si="13"/>
        <v>0</v>
      </c>
      <c r="E66" s="270">
        <f t="shared" si="13"/>
        <v>0</v>
      </c>
      <c r="F66" s="270">
        <f aca="true" t="shared" si="23" ref="F66:G83">N66+V66</f>
        <v>0</v>
      </c>
      <c r="G66" s="270">
        <f t="shared" si="23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336"/>
      <c r="N66" s="285"/>
      <c r="O66" s="299"/>
      <c r="P66" s="285">
        <f>N66+O66-R66</f>
        <v>0</v>
      </c>
      <c r="Q66" s="299"/>
      <c r="R66" s="299"/>
      <c r="S66" s="270">
        <f>Q66+R66-U66</f>
        <v>0</v>
      </c>
      <c r="T66" s="270"/>
      <c r="U66" s="270"/>
      <c r="V66" s="270"/>
      <c r="W66" s="270"/>
      <c r="X66" s="270"/>
      <c r="Y66" s="270"/>
      <c r="Z66" s="270"/>
      <c r="AA66" s="273"/>
      <c r="AB66" s="273"/>
      <c r="AC66" s="273"/>
      <c r="AD66" s="273"/>
      <c r="AE66" s="273"/>
      <c r="AF66" s="273"/>
      <c r="AG66" s="273"/>
      <c r="AH66" s="274"/>
    </row>
    <row r="67" spans="1:34" ht="17.25" customHeight="1">
      <c r="A67" s="134" t="s">
        <v>107</v>
      </c>
      <c r="B67" s="182">
        <v>3122</v>
      </c>
      <c r="C67" s="183">
        <v>420</v>
      </c>
      <c r="D67" s="100">
        <f t="shared" si="13"/>
        <v>0</v>
      </c>
      <c r="E67" s="270">
        <f t="shared" si="13"/>
        <v>0</v>
      </c>
      <c r="F67" s="270">
        <f t="shared" si="23"/>
        <v>0</v>
      </c>
      <c r="G67" s="270">
        <f t="shared" si="23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336"/>
      <c r="N67" s="285"/>
      <c r="O67" s="299"/>
      <c r="P67" s="285">
        <f>N67+O67-R67</f>
        <v>0</v>
      </c>
      <c r="Q67" s="299"/>
      <c r="R67" s="299"/>
      <c r="S67" s="270">
        <f>Q67+R67-U67</f>
        <v>0</v>
      </c>
      <c r="T67" s="270"/>
      <c r="U67" s="270"/>
      <c r="V67" s="270"/>
      <c r="W67" s="270"/>
      <c r="X67" s="270"/>
      <c r="Y67" s="270"/>
      <c r="Z67" s="270"/>
      <c r="AA67" s="273"/>
      <c r="AB67" s="273"/>
      <c r="AC67" s="273"/>
      <c r="AD67" s="273"/>
      <c r="AE67" s="273"/>
      <c r="AF67" s="273"/>
      <c r="AG67" s="273"/>
      <c r="AH67" s="274"/>
    </row>
    <row r="68" spans="1:34" ht="17.25" customHeight="1">
      <c r="A68" s="184" t="s">
        <v>108</v>
      </c>
      <c r="B68" s="185" t="s">
        <v>109</v>
      </c>
      <c r="C68" s="186">
        <v>430</v>
      </c>
      <c r="D68" s="100">
        <f t="shared" si="13"/>
        <v>0</v>
      </c>
      <c r="E68" s="270">
        <f t="shared" si="13"/>
        <v>0</v>
      </c>
      <c r="F68" s="270">
        <f t="shared" si="23"/>
        <v>0</v>
      </c>
      <c r="G68" s="270">
        <f t="shared" si="23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287">
        <f>SUM(M69:M70)</f>
        <v>0</v>
      </c>
      <c r="N68" s="287">
        <f aca="true" t="shared" si="24" ref="N68:U68">SUM(N69:N70)</f>
        <v>0</v>
      </c>
      <c r="O68" s="287">
        <f t="shared" si="24"/>
        <v>0</v>
      </c>
      <c r="P68" s="287">
        <f t="shared" si="24"/>
        <v>0</v>
      </c>
      <c r="Q68" s="287">
        <f t="shared" si="24"/>
        <v>0</v>
      </c>
      <c r="R68" s="287">
        <f t="shared" si="24"/>
        <v>0</v>
      </c>
      <c r="S68" s="287">
        <f t="shared" si="24"/>
        <v>0</v>
      </c>
      <c r="T68" s="287">
        <f t="shared" si="24"/>
        <v>0</v>
      </c>
      <c r="U68" s="287">
        <f t="shared" si="24"/>
        <v>0</v>
      </c>
      <c r="V68" s="270"/>
      <c r="W68" s="270"/>
      <c r="X68" s="270"/>
      <c r="Y68" s="270"/>
      <c r="Z68" s="270"/>
      <c r="AA68" s="273"/>
      <c r="AB68" s="273"/>
      <c r="AC68" s="273"/>
      <c r="AD68" s="273"/>
      <c r="AE68" s="273"/>
      <c r="AF68" s="273"/>
      <c r="AG68" s="273"/>
      <c r="AH68" s="274"/>
    </row>
    <row r="69" spans="1:34" ht="17.25" customHeight="1">
      <c r="A69" s="134" t="s">
        <v>110</v>
      </c>
      <c r="B69" s="187">
        <v>3131</v>
      </c>
      <c r="C69" s="187">
        <v>440</v>
      </c>
      <c r="D69" s="100">
        <f t="shared" si="13"/>
        <v>0</v>
      </c>
      <c r="E69" s="270">
        <f t="shared" si="13"/>
        <v>0</v>
      </c>
      <c r="F69" s="270">
        <f t="shared" si="23"/>
        <v>0</v>
      </c>
      <c r="G69" s="270">
        <f t="shared" si="23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336"/>
      <c r="N69" s="285"/>
      <c r="O69" s="299"/>
      <c r="P69" s="285">
        <f>N69+O69-R69</f>
        <v>0</v>
      </c>
      <c r="Q69" s="299"/>
      <c r="R69" s="299"/>
      <c r="S69" s="270">
        <f>Q69+R69-U69</f>
        <v>0</v>
      </c>
      <c r="T69" s="270"/>
      <c r="U69" s="270"/>
      <c r="V69" s="270"/>
      <c r="W69" s="270"/>
      <c r="X69" s="270"/>
      <c r="Y69" s="270"/>
      <c r="Z69" s="270"/>
      <c r="AA69" s="273"/>
      <c r="AB69" s="273"/>
      <c r="AC69" s="273"/>
      <c r="AD69" s="273"/>
      <c r="AE69" s="273"/>
      <c r="AF69" s="273"/>
      <c r="AG69" s="273"/>
      <c r="AH69" s="274"/>
    </row>
    <row r="70" spans="1:34" ht="17.25" customHeight="1">
      <c r="A70" s="134" t="s">
        <v>111</v>
      </c>
      <c r="B70" s="188">
        <v>3132</v>
      </c>
      <c r="C70" s="188">
        <v>450</v>
      </c>
      <c r="D70" s="100">
        <f t="shared" si="13"/>
        <v>0</v>
      </c>
      <c r="E70" s="270">
        <f t="shared" si="13"/>
        <v>0</v>
      </c>
      <c r="F70" s="270">
        <f t="shared" si="23"/>
        <v>0</v>
      </c>
      <c r="G70" s="270">
        <f t="shared" si="23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336"/>
      <c r="N70" s="285"/>
      <c r="O70" s="299"/>
      <c r="P70" s="285">
        <f>N70+O70-R70</f>
        <v>0</v>
      </c>
      <c r="Q70" s="299"/>
      <c r="R70" s="299"/>
      <c r="S70" s="270">
        <f>Q70+R70-U70</f>
        <v>0</v>
      </c>
      <c r="T70" s="270"/>
      <c r="U70" s="270"/>
      <c r="V70" s="270"/>
      <c r="W70" s="270"/>
      <c r="X70" s="270"/>
      <c r="Y70" s="270"/>
      <c r="Z70" s="270"/>
      <c r="AA70" s="273"/>
      <c r="AB70" s="273"/>
      <c r="AC70" s="273"/>
      <c r="AD70" s="273"/>
      <c r="AE70" s="273"/>
      <c r="AF70" s="273"/>
      <c r="AG70" s="273"/>
      <c r="AH70" s="274"/>
    </row>
    <row r="71" spans="1:34" ht="17.25" customHeight="1">
      <c r="A71" s="173" t="s">
        <v>112</v>
      </c>
      <c r="B71" s="182">
        <v>3140</v>
      </c>
      <c r="C71" s="182">
        <v>460</v>
      </c>
      <c r="D71" s="100">
        <f t="shared" si="13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336">
        <f>M72+M73+M74</f>
        <v>0</v>
      </c>
      <c r="N71" s="336">
        <f aca="true" t="shared" si="25" ref="N71:U71">N72+N73+N74</f>
        <v>0</v>
      </c>
      <c r="O71" s="336">
        <f t="shared" si="25"/>
        <v>0</v>
      </c>
      <c r="P71" s="336">
        <f t="shared" si="25"/>
        <v>0</v>
      </c>
      <c r="Q71" s="336">
        <f t="shared" si="25"/>
        <v>0</v>
      </c>
      <c r="R71" s="336">
        <f t="shared" si="25"/>
        <v>0</v>
      </c>
      <c r="S71" s="336">
        <f t="shared" si="25"/>
        <v>0</v>
      </c>
      <c r="T71" s="336">
        <f t="shared" si="25"/>
        <v>0</v>
      </c>
      <c r="U71" s="336">
        <f t="shared" si="25"/>
        <v>0</v>
      </c>
      <c r="V71" s="270"/>
      <c r="W71" s="270"/>
      <c r="X71" s="270"/>
      <c r="Y71" s="270"/>
      <c r="Z71" s="270"/>
      <c r="AA71" s="273"/>
      <c r="AB71" s="273"/>
      <c r="AC71" s="273"/>
      <c r="AD71" s="273"/>
      <c r="AE71" s="273"/>
      <c r="AF71" s="273"/>
      <c r="AG71" s="273"/>
      <c r="AH71" s="274"/>
    </row>
    <row r="72" spans="1:34" ht="17.25" customHeight="1">
      <c r="A72" s="134" t="s">
        <v>113</v>
      </c>
      <c r="B72" s="182">
        <v>3141</v>
      </c>
      <c r="C72" s="182">
        <v>470</v>
      </c>
      <c r="D72" s="100">
        <f t="shared" si="13"/>
        <v>0</v>
      </c>
      <c r="E72" s="270">
        <f t="shared" si="13"/>
        <v>0</v>
      </c>
      <c r="F72" s="270">
        <f t="shared" si="23"/>
        <v>0</v>
      </c>
      <c r="G72" s="270">
        <f t="shared" si="23"/>
        <v>0</v>
      </c>
      <c r="H72" s="270">
        <f aca="true" t="shared" si="26" ref="H72:L87">Q72</f>
        <v>0</v>
      </c>
      <c r="I72" s="270">
        <f t="shared" si="26"/>
        <v>0</v>
      </c>
      <c r="J72" s="270">
        <f t="shared" si="26"/>
        <v>0</v>
      </c>
      <c r="K72" s="270">
        <f t="shared" si="26"/>
        <v>0</v>
      </c>
      <c r="L72" s="270">
        <f t="shared" si="26"/>
        <v>0</v>
      </c>
      <c r="M72" s="336"/>
      <c r="N72" s="285"/>
      <c r="O72" s="299"/>
      <c r="P72" s="285">
        <f>N72+O72-R72</f>
        <v>0</v>
      </c>
      <c r="Q72" s="299"/>
      <c r="R72" s="299"/>
      <c r="S72" s="270">
        <f>Q72+R72-U72</f>
        <v>0</v>
      </c>
      <c r="T72" s="270"/>
      <c r="U72" s="270"/>
      <c r="V72" s="270"/>
      <c r="W72" s="270"/>
      <c r="X72" s="270"/>
      <c r="Y72" s="270"/>
      <c r="Z72" s="270"/>
      <c r="AA72" s="273"/>
      <c r="AB72" s="273"/>
      <c r="AC72" s="273"/>
      <c r="AD72" s="273"/>
      <c r="AE72" s="273"/>
      <c r="AF72" s="273"/>
      <c r="AG72" s="273"/>
      <c r="AH72" s="274"/>
    </row>
    <row r="73" spans="1:34" ht="17.25" customHeight="1">
      <c r="A73" s="134" t="s">
        <v>114</v>
      </c>
      <c r="B73" s="182">
        <v>3142</v>
      </c>
      <c r="C73" s="182">
        <v>480</v>
      </c>
      <c r="D73" s="100">
        <f t="shared" si="13"/>
        <v>0</v>
      </c>
      <c r="E73" s="270">
        <f t="shared" si="13"/>
        <v>0</v>
      </c>
      <c r="F73" s="270">
        <f t="shared" si="23"/>
        <v>0</v>
      </c>
      <c r="G73" s="270">
        <f t="shared" si="23"/>
        <v>0</v>
      </c>
      <c r="H73" s="270">
        <f t="shared" si="26"/>
        <v>0</v>
      </c>
      <c r="I73" s="270">
        <f t="shared" si="26"/>
        <v>0</v>
      </c>
      <c r="J73" s="270">
        <f t="shared" si="26"/>
        <v>0</v>
      </c>
      <c r="K73" s="270">
        <f t="shared" si="26"/>
        <v>0</v>
      </c>
      <c r="L73" s="270">
        <f t="shared" si="26"/>
        <v>0</v>
      </c>
      <c r="M73" s="336"/>
      <c r="N73" s="285"/>
      <c r="O73" s="299"/>
      <c r="P73" s="285">
        <f>N73+O73-R73</f>
        <v>0</v>
      </c>
      <c r="Q73" s="299"/>
      <c r="R73" s="299"/>
      <c r="S73" s="270">
        <f>Q73+R73-U73</f>
        <v>0</v>
      </c>
      <c r="T73" s="270"/>
      <c r="U73" s="270"/>
      <c r="V73" s="270"/>
      <c r="W73" s="270"/>
      <c r="X73" s="270"/>
      <c r="Y73" s="270"/>
      <c r="Z73" s="270"/>
      <c r="AA73" s="273"/>
      <c r="AB73" s="273"/>
      <c r="AC73" s="273"/>
      <c r="AD73" s="273"/>
      <c r="AE73" s="273"/>
      <c r="AF73" s="273"/>
      <c r="AG73" s="273"/>
      <c r="AH73" s="274"/>
    </row>
    <row r="74" spans="1:34" ht="17.25" customHeight="1">
      <c r="A74" s="160" t="s">
        <v>115</v>
      </c>
      <c r="B74" s="182">
        <v>3143</v>
      </c>
      <c r="C74" s="182">
        <v>490</v>
      </c>
      <c r="D74" s="100">
        <f t="shared" si="13"/>
        <v>0</v>
      </c>
      <c r="E74" s="270">
        <f t="shared" si="13"/>
        <v>0</v>
      </c>
      <c r="F74" s="270">
        <f t="shared" si="23"/>
        <v>0</v>
      </c>
      <c r="G74" s="270">
        <f t="shared" si="23"/>
        <v>0</v>
      </c>
      <c r="H74" s="270">
        <f t="shared" si="26"/>
        <v>0</v>
      </c>
      <c r="I74" s="270">
        <f t="shared" si="26"/>
        <v>0</v>
      </c>
      <c r="J74" s="270">
        <f t="shared" si="26"/>
        <v>0</v>
      </c>
      <c r="K74" s="270">
        <f t="shared" si="26"/>
        <v>0</v>
      </c>
      <c r="L74" s="270">
        <f t="shared" si="26"/>
        <v>0</v>
      </c>
      <c r="M74" s="287"/>
      <c r="N74" s="287"/>
      <c r="O74" s="287">
        <f>SUM(O75:O79)</f>
        <v>0</v>
      </c>
      <c r="P74" s="287">
        <f>SUM(P75:P79)</f>
        <v>0</v>
      </c>
      <c r="Q74" s="287"/>
      <c r="R74" s="287"/>
      <c r="S74" s="287">
        <f>SUM(S75:S79)</f>
        <v>0</v>
      </c>
      <c r="T74" s="287"/>
      <c r="U74" s="287"/>
      <c r="V74" s="270"/>
      <c r="W74" s="270"/>
      <c r="X74" s="270"/>
      <c r="Y74" s="270"/>
      <c r="Z74" s="270"/>
      <c r="AA74" s="273"/>
      <c r="AB74" s="273"/>
      <c r="AC74" s="273"/>
      <c r="AD74" s="273"/>
      <c r="AE74" s="273"/>
      <c r="AF74" s="273"/>
      <c r="AG74" s="273"/>
      <c r="AH74" s="274"/>
    </row>
    <row r="75" spans="1:34" ht="17.25" customHeight="1">
      <c r="A75" s="170" t="s">
        <v>116</v>
      </c>
      <c r="B75" s="190">
        <v>3150</v>
      </c>
      <c r="C75" s="190">
        <v>500</v>
      </c>
      <c r="D75" s="100">
        <f>M75</f>
        <v>0</v>
      </c>
      <c r="E75" s="270">
        <f>N75</f>
        <v>0</v>
      </c>
      <c r="F75" s="270">
        <f t="shared" si="23"/>
        <v>0</v>
      </c>
      <c r="G75" s="270">
        <f t="shared" si="23"/>
        <v>0</v>
      </c>
      <c r="H75" s="270">
        <f t="shared" si="26"/>
        <v>0</v>
      </c>
      <c r="I75" s="270">
        <f t="shared" si="26"/>
        <v>0</v>
      </c>
      <c r="J75" s="270">
        <f t="shared" si="26"/>
        <v>0</v>
      </c>
      <c r="K75" s="270">
        <f t="shared" si="26"/>
        <v>0</v>
      </c>
      <c r="L75" s="270">
        <f t="shared" si="26"/>
        <v>0</v>
      </c>
      <c r="M75" s="336"/>
      <c r="N75" s="285"/>
      <c r="O75" s="299"/>
      <c r="P75" s="285">
        <f>N75+O75-R75</f>
        <v>0</v>
      </c>
      <c r="Q75" s="299"/>
      <c r="R75" s="299"/>
      <c r="S75" s="270">
        <f>Q75+R75-U75</f>
        <v>0</v>
      </c>
      <c r="T75" s="270"/>
      <c r="U75" s="270"/>
      <c r="V75" s="270"/>
      <c r="W75" s="270"/>
      <c r="X75" s="270"/>
      <c r="Y75" s="270"/>
      <c r="Z75" s="270"/>
      <c r="AA75" s="273"/>
      <c r="AB75" s="273"/>
      <c r="AC75" s="273"/>
      <c r="AD75" s="273"/>
      <c r="AE75" s="273"/>
      <c r="AF75" s="273"/>
      <c r="AG75" s="273"/>
      <c r="AH75" s="274"/>
    </row>
    <row r="76" spans="1:34" ht="17.25" customHeight="1">
      <c r="A76" s="170" t="s">
        <v>117</v>
      </c>
      <c r="B76" s="190">
        <v>3160</v>
      </c>
      <c r="C76" s="190">
        <v>510</v>
      </c>
      <c r="D76" s="100">
        <f>M76</f>
        <v>0</v>
      </c>
      <c r="E76" s="270">
        <f>N76</f>
        <v>0</v>
      </c>
      <c r="F76" s="270">
        <f t="shared" si="23"/>
        <v>0</v>
      </c>
      <c r="G76" s="270">
        <f t="shared" si="23"/>
        <v>0</v>
      </c>
      <c r="H76" s="270">
        <f t="shared" si="26"/>
        <v>0</v>
      </c>
      <c r="I76" s="270">
        <f t="shared" si="26"/>
        <v>0</v>
      </c>
      <c r="J76" s="270">
        <f t="shared" si="26"/>
        <v>0</v>
      </c>
      <c r="K76" s="270">
        <f t="shared" si="26"/>
        <v>0</v>
      </c>
      <c r="L76" s="270">
        <f t="shared" si="26"/>
        <v>0</v>
      </c>
      <c r="M76" s="336"/>
      <c r="N76" s="285"/>
      <c r="O76" s="299"/>
      <c r="P76" s="285">
        <f>N76+O76-R76</f>
        <v>0</v>
      </c>
      <c r="Q76" s="299"/>
      <c r="R76" s="299"/>
      <c r="S76" s="270">
        <f>Q76+R76-U76</f>
        <v>0</v>
      </c>
      <c r="T76" s="270"/>
      <c r="U76" s="270"/>
      <c r="V76" s="270"/>
      <c r="W76" s="270"/>
      <c r="X76" s="270"/>
      <c r="Y76" s="270"/>
      <c r="Z76" s="270"/>
      <c r="AA76" s="273"/>
      <c r="AB76" s="273"/>
      <c r="AC76" s="273"/>
      <c r="AD76" s="273"/>
      <c r="AE76" s="273"/>
      <c r="AF76" s="273"/>
      <c r="AG76" s="273"/>
      <c r="AH76" s="274"/>
    </row>
    <row r="77" spans="1:34" ht="17.25" customHeight="1">
      <c r="A77" s="191" t="s">
        <v>118</v>
      </c>
      <c r="B77" s="190">
        <v>3200</v>
      </c>
      <c r="C77" s="190">
        <v>520</v>
      </c>
      <c r="D77" s="100">
        <f>M77</f>
        <v>0</v>
      </c>
      <c r="E77" s="270">
        <f>N77</f>
        <v>0</v>
      </c>
      <c r="F77" s="270">
        <f t="shared" si="23"/>
        <v>0</v>
      </c>
      <c r="G77" s="270">
        <f t="shared" si="23"/>
        <v>0</v>
      </c>
      <c r="H77" s="270">
        <f t="shared" si="26"/>
        <v>0</v>
      </c>
      <c r="I77" s="270">
        <f t="shared" si="26"/>
        <v>0</v>
      </c>
      <c r="J77" s="270">
        <f t="shared" si="26"/>
        <v>0</v>
      </c>
      <c r="K77" s="270">
        <f t="shared" si="26"/>
        <v>0</v>
      </c>
      <c r="L77" s="270">
        <f t="shared" si="26"/>
        <v>0</v>
      </c>
      <c r="M77" s="336">
        <f>M78+M79+M81+M80</f>
        <v>0</v>
      </c>
      <c r="N77" s="336">
        <f aca="true" t="shared" si="27" ref="N77:U77">N78+N79+N81+N80</f>
        <v>0</v>
      </c>
      <c r="O77" s="336">
        <f t="shared" si="27"/>
        <v>0</v>
      </c>
      <c r="P77" s="336">
        <f t="shared" si="27"/>
        <v>0</v>
      </c>
      <c r="Q77" s="336">
        <f t="shared" si="27"/>
        <v>0</v>
      </c>
      <c r="R77" s="336">
        <f t="shared" si="27"/>
        <v>0</v>
      </c>
      <c r="S77" s="336">
        <f t="shared" si="27"/>
        <v>0</v>
      </c>
      <c r="T77" s="336">
        <f t="shared" si="27"/>
        <v>0</v>
      </c>
      <c r="U77" s="336">
        <f t="shared" si="27"/>
        <v>0</v>
      </c>
      <c r="V77" s="336"/>
      <c r="W77" s="270"/>
      <c r="X77" s="270"/>
      <c r="Y77" s="270"/>
      <c r="Z77" s="270"/>
      <c r="AA77" s="273"/>
      <c r="AB77" s="273"/>
      <c r="AC77" s="273"/>
      <c r="AD77" s="273"/>
      <c r="AE77" s="273"/>
      <c r="AF77" s="273"/>
      <c r="AG77" s="273"/>
      <c r="AH77" s="274"/>
    </row>
    <row r="78" spans="1:34" ht="17.25" customHeight="1">
      <c r="A78" s="192" t="s">
        <v>119</v>
      </c>
      <c r="B78" s="182">
        <v>3210</v>
      </c>
      <c r="C78" s="182">
        <v>530</v>
      </c>
      <c r="D78" s="100">
        <f>M78</f>
        <v>0</v>
      </c>
      <c r="E78" s="270">
        <f>N78</f>
        <v>0</v>
      </c>
      <c r="F78" s="270">
        <f t="shared" si="23"/>
        <v>0</v>
      </c>
      <c r="G78" s="270">
        <f t="shared" si="23"/>
        <v>0</v>
      </c>
      <c r="H78" s="270">
        <f t="shared" si="26"/>
        <v>0</v>
      </c>
      <c r="I78" s="270">
        <f t="shared" si="26"/>
        <v>0</v>
      </c>
      <c r="J78" s="270">
        <f t="shared" si="26"/>
        <v>0</v>
      </c>
      <c r="K78" s="270">
        <f t="shared" si="26"/>
        <v>0</v>
      </c>
      <c r="L78" s="270">
        <f t="shared" si="26"/>
        <v>0</v>
      </c>
      <c r="M78" s="336"/>
      <c r="N78" s="285"/>
      <c r="O78" s="299"/>
      <c r="P78" s="285">
        <f>N78+O78-R78</f>
        <v>0</v>
      </c>
      <c r="Q78" s="299"/>
      <c r="R78" s="299"/>
      <c r="S78" s="270">
        <f>Q78+R78-U78</f>
        <v>0</v>
      </c>
      <c r="T78" s="270"/>
      <c r="U78" s="270"/>
      <c r="V78" s="270"/>
      <c r="W78" s="270"/>
      <c r="X78" s="270"/>
      <c r="Y78" s="270"/>
      <c r="Z78" s="270"/>
      <c r="AA78" s="273"/>
      <c r="AB78" s="273"/>
      <c r="AC78" s="273"/>
      <c r="AD78" s="273"/>
      <c r="AE78" s="273"/>
      <c r="AF78" s="273"/>
      <c r="AG78" s="273"/>
      <c r="AH78" s="274"/>
    </row>
    <row r="79" spans="1:34" ht="17.25" customHeight="1">
      <c r="A79" s="193" t="s">
        <v>120</v>
      </c>
      <c r="B79" s="182">
        <v>3220</v>
      </c>
      <c r="C79" s="182">
        <v>540</v>
      </c>
      <c r="D79" s="100">
        <f>M79</f>
        <v>0</v>
      </c>
      <c r="E79" s="270">
        <f>N79</f>
        <v>0</v>
      </c>
      <c r="F79" s="270">
        <f t="shared" si="23"/>
        <v>0</v>
      </c>
      <c r="G79" s="270">
        <f t="shared" si="23"/>
        <v>0</v>
      </c>
      <c r="H79" s="270">
        <f t="shared" si="26"/>
        <v>0</v>
      </c>
      <c r="I79" s="270">
        <f t="shared" si="26"/>
        <v>0</v>
      </c>
      <c r="J79" s="270">
        <f t="shared" si="26"/>
        <v>0</v>
      </c>
      <c r="K79" s="270">
        <f t="shared" si="26"/>
        <v>0</v>
      </c>
      <c r="L79" s="270">
        <f t="shared" si="26"/>
        <v>0</v>
      </c>
      <c r="M79" s="336"/>
      <c r="N79" s="285"/>
      <c r="O79" s="299"/>
      <c r="P79" s="285">
        <f>N79+O79-R79</f>
        <v>0</v>
      </c>
      <c r="Q79" s="299"/>
      <c r="R79" s="299"/>
      <c r="S79" s="270">
        <f>Q79+R79-U79</f>
        <v>0</v>
      </c>
      <c r="T79" s="270"/>
      <c r="U79" s="270"/>
      <c r="V79" s="270"/>
      <c r="W79" s="270"/>
      <c r="X79" s="270"/>
      <c r="Y79" s="270"/>
      <c r="Z79" s="270"/>
      <c r="AA79" s="273"/>
      <c r="AB79" s="273"/>
      <c r="AC79" s="273"/>
      <c r="AD79" s="273"/>
      <c r="AE79" s="273"/>
      <c r="AF79" s="273"/>
      <c r="AG79" s="273"/>
      <c r="AH79" s="274"/>
    </row>
    <row r="80" spans="1:34" ht="27" customHeight="1">
      <c r="A80" s="192" t="s">
        <v>121</v>
      </c>
      <c r="B80" s="182">
        <v>3230</v>
      </c>
      <c r="C80" s="182">
        <v>550</v>
      </c>
      <c r="D80" s="100">
        <f>M80</f>
        <v>0</v>
      </c>
      <c r="E80" s="100">
        <f>N80</f>
        <v>0</v>
      </c>
      <c r="F80" s="100">
        <f>O80</f>
        <v>0</v>
      </c>
      <c r="G80" s="100">
        <f>P80</f>
        <v>0</v>
      </c>
      <c r="H80" s="100">
        <f t="shared" si="26"/>
        <v>0</v>
      </c>
      <c r="I80" s="100">
        <f t="shared" si="26"/>
        <v>0</v>
      </c>
      <c r="J80" s="100">
        <f t="shared" si="26"/>
        <v>0</v>
      </c>
      <c r="K80" s="100">
        <f t="shared" si="26"/>
        <v>0</v>
      </c>
      <c r="L80" s="100">
        <f t="shared" si="26"/>
        <v>0</v>
      </c>
      <c r="M80" s="336"/>
      <c r="N80" s="409"/>
      <c r="O80" s="336"/>
      <c r="P80" s="409"/>
      <c r="Q80" s="336"/>
      <c r="R80" s="336"/>
      <c r="S80" s="270">
        <f>Q80+R80-U80</f>
        <v>0</v>
      </c>
      <c r="T80" s="338"/>
      <c r="U80" s="338"/>
      <c r="V80" s="338"/>
      <c r="W80" s="338"/>
      <c r="X80" s="338"/>
      <c r="Y80" s="338"/>
      <c r="Z80" s="338"/>
      <c r="AA80" s="273"/>
      <c r="AB80" s="273"/>
      <c r="AC80" s="273"/>
      <c r="AD80" s="273"/>
      <c r="AE80" s="273"/>
      <c r="AF80" s="273"/>
      <c r="AG80" s="273"/>
      <c r="AH80" s="274"/>
    </row>
    <row r="81" spans="1:34" ht="15" customHeight="1">
      <c r="A81" s="193" t="s">
        <v>122</v>
      </c>
      <c r="B81" s="182">
        <v>3240</v>
      </c>
      <c r="C81" s="182">
        <v>560</v>
      </c>
      <c r="D81" s="100">
        <f>M81</f>
        <v>0</v>
      </c>
      <c r="E81" s="270">
        <f>N81</f>
        <v>0</v>
      </c>
      <c r="F81" s="270">
        <f t="shared" si="23"/>
        <v>0</v>
      </c>
      <c r="G81" s="270">
        <f t="shared" si="23"/>
        <v>0</v>
      </c>
      <c r="H81" s="270">
        <f t="shared" si="26"/>
        <v>0</v>
      </c>
      <c r="I81" s="270">
        <f t="shared" si="26"/>
        <v>0</v>
      </c>
      <c r="J81" s="270">
        <f t="shared" si="26"/>
        <v>0</v>
      </c>
      <c r="K81" s="270">
        <f t="shared" si="26"/>
        <v>0</v>
      </c>
      <c r="L81" s="270">
        <f t="shared" si="26"/>
        <v>0</v>
      </c>
      <c r="M81" s="287"/>
      <c r="N81" s="287"/>
      <c r="O81" s="287">
        <f>O82+O86+O92</f>
        <v>0</v>
      </c>
      <c r="P81" s="287">
        <f>P82+P86+P92</f>
        <v>0</v>
      </c>
      <c r="Q81" s="287"/>
      <c r="R81" s="287"/>
      <c r="S81" s="270">
        <f>Q81+R81-U81</f>
        <v>0</v>
      </c>
      <c r="T81" s="287"/>
      <c r="U81" s="287"/>
      <c r="V81" s="287"/>
      <c r="W81" s="287"/>
      <c r="X81" s="287"/>
      <c r="Y81" s="287"/>
      <c r="Z81" s="287"/>
      <c r="AA81" s="287"/>
      <c r="AB81" s="273"/>
      <c r="AC81" s="273"/>
      <c r="AD81" s="273"/>
      <c r="AE81" s="273"/>
      <c r="AF81" s="273"/>
      <c r="AG81" s="273"/>
      <c r="AH81" s="274"/>
    </row>
    <row r="82" spans="1:34" ht="18" customHeight="1" hidden="1">
      <c r="A82" s="193" t="s">
        <v>123</v>
      </c>
      <c r="B82" s="182">
        <v>2440</v>
      </c>
      <c r="C82" s="182">
        <v>540</v>
      </c>
      <c r="D82" s="100">
        <f>M82</f>
        <v>0</v>
      </c>
      <c r="E82" s="270">
        <f>N82</f>
        <v>0</v>
      </c>
      <c r="F82" s="270">
        <f t="shared" si="23"/>
        <v>0</v>
      </c>
      <c r="G82" s="270">
        <f t="shared" si="23"/>
        <v>0</v>
      </c>
      <c r="H82" s="270">
        <f t="shared" si="26"/>
        <v>0</v>
      </c>
      <c r="I82" s="270">
        <f t="shared" si="26"/>
        <v>0</v>
      </c>
      <c r="J82" s="270">
        <f t="shared" si="26"/>
        <v>0</v>
      </c>
      <c r="K82" s="270">
        <f t="shared" si="26"/>
        <v>0</v>
      </c>
      <c r="L82" s="270">
        <f t="shared" si="26"/>
        <v>0</v>
      </c>
      <c r="M82" s="336">
        <f aca="true" t="shared" si="28" ref="M82:R82">M83+M84+M85</f>
        <v>0</v>
      </c>
      <c r="N82" s="336">
        <f t="shared" si="28"/>
        <v>0</v>
      </c>
      <c r="O82" s="336">
        <f t="shared" si="28"/>
        <v>0</v>
      </c>
      <c r="P82" s="336">
        <f t="shared" si="28"/>
        <v>0</v>
      </c>
      <c r="Q82" s="336">
        <f t="shared" si="28"/>
        <v>0</v>
      </c>
      <c r="R82" s="336">
        <f t="shared" si="28"/>
        <v>0</v>
      </c>
      <c r="S82" s="270">
        <f>Q82+R82-U82</f>
        <v>0</v>
      </c>
      <c r="T82" s="336">
        <f>T83+T84+T85</f>
        <v>0</v>
      </c>
      <c r="U82" s="336">
        <f>U83+U84+U85</f>
        <v>0</v>
      </c>
      <c r="V82" s="270"/>
      <c r="W82" s="270"/>
      <c r="X82" s="270"/>
      <c r="Y82" s="270"/>
      <c r="Z82" s="270"/>
      <c r="AA82" s="273"/>
      <c r="AB82" s="273"/>
      <c r="AC82" s="273"/>
      <c r="AD82" s="273"/>
      <c r="AE82" s="273"/>
      <c r="AF82" s="273"/>
      <c r="AG82" s="273"/>
      <c r="AH82" s="274"/>
    </row>
    <row r="83" spans="1:34" ht="18" customHeight="1" hidden="1">
      <c r="A83" s="193" t="s">
        <v>124</v>
      </c>
      <c r="B83" s="182">
        <v>2450</v>
      </c>
      <c r="C83" s="182">
        <v>550</v>
      </c>
      <c r="D83" s="100">
        <f>M83</f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6"/>
        <v>0</v>
      </c>
      <c r="I83" s="100">
        <f t="shared" si="26"/>
        <v>0</v>
      </c>
      <c r="J83" s="100">
        <f t="shared" si="26"/>
        <v>0</v>
      </c>
      <c r="K83" s="100">
        <f t="shared" si="26"/>
        <v>0</v>
      </c>
      <c r="L83" s="100">
        <f t="shared" si="26"/>
        <v>0</v>
      </c>
      <c r="M83" s="336"/>
      <c r="N83" s="285"/>
      <c r="O83" s="299"/>
      <c r="P83" s="285"/>
      <c r="Q83" s="299"/>
      <c r="R83" s="299"/>
      <c r="S83" s="270">
        <f aca="true" t="shared" si="29" ref="S83:S93">Q83+R83-U83</f>
        <v>0</v>
      </c>
      <c r="T83" s="270"/>
      <c r="U83" s="270"/>
      <c r="V83" s="270"/>
      <c r="W83" s="270"/>
      <c r="X83" s="270"/>
      <c r="Y83" s="270"/>
      <c r="Z83" s="270"/>
      <c r="AA83" s="273"/>
      <c r="AB83" s="273"/>
      <c r="AC83" s="273"/>
      <c r="AD83" s="273"/>
      <c r="AE83" s="273"/>
      <c r="AF83" s="273"/>
      <c r="AG83" s="273"/>
      <c r="AH83" s="274"/>
    </row>
    <row r="84" spans="1:34" ht="18" customHeight="1" hidden="1">
      <c r="A84" s="190" t="s">
        <v>125</v>
      </c>
      <c r="B84" s="190">
        <v>3000</v>
      </c>
      <c r="C84" s="190">
        <v>550</v>
      </c>
      <c r="D84" s="100">
        <f>M84</f>
        <v>0</v>
      </c>
      <c r="E84" s="100">
        <f>N84</f>
        <v>0</v>
      </c>
      <c r="F84" s="100">
        <f>O84</f>
        <v>0</v>
      </c>
      <c r="G84" s="100">
        <f>P84</f>
        <v>0</v>
      </c>
      <c r="H84" s="100">
        <f t="shared" si="26"/>
        <v>0</v>
      </c>
      <c r="I84" s="100">
        <f t="shared" si="26"/>
        <v>0</v>
      </c>
      <c r="J84" s="100">
        <f t="shared" si="26"/>
        <v>0</v>
      </c>
      <c r="K84" s="100">
        <f t="shared" si="26"/>
        <v>0</v>
      </c>
      <c r="L84" s="100">
        <f t="shared" si="26"/>
        <v>0</v>
      </c>
      <c r="M84" s="336"/>
      <c r="N84" s="285"/>
      <c r="O84" s="299"/>
      <c r="P84" s="285">
        <f>N84+O84-R84</f>
        <v>0</v>
      </c>
      <c r="Q84" s="299"/>
      <c r="R84" s="299"/>
      <c r="S84" s="270">
        <f t="shared" si="29"/>
        <v>0</v>
      </c>
      <c r="T84" s="270"/>
      <c r="U84" s="270"/>
      <c r="V84" s="270"/>
      <c r="W84" s="270"/>
      <c r="X84" s="270"/>
      <c r="Y84" s="270"/>
      <c r="Z84" s="270"/>
      <c r="AA84" s="273"/>
      <c r="AB84" s="273"/>
      <c r="AC84" s="273"/>
      <c r="AD84" s="273"/>
      <c r="AE84" s="273"/>
      <c r="AF84" s="273"/>
      <c r="AG84" s="273"/>
      <c r="AH84" s="274"/>
    </row>
    <row r="85" spans="1:34" ht="18" customHeight="1">
      <c r="A85" s="183" t="s">
        <v>126</v>
      </c>
      <c r="B85" s="190">
        <v>4100</v>
      </c>
      <c r="C85" s="190">
        <v>570</v>
      </c>
      <c r="D85" s="100">
        <f>M85</f>
        <v>0</v>
      </c>
      <c r="E85" s="100">
        <f>N85</f>
        <v>0</v>
      </c>
      <c r="F85" s="100">
        <f>O85</f>
        <v>0</v>
      </c>
      <c r="G85" s="100">
        <f>P85</f>
        <v>0</v>
      </c>
      <c r="H85" s="100">
        <f t="shared" si="26"/>
        <v>0</v>
      </c>
      <c r="I85" s="100">
        <f t="shared" si="26"/>
        <v>0</v>
      </c>
      <c r="J85" s="100">
        <f t="shared" si="26"/>
        <v>0</v>
      </c>
      <c r="K85" s="100">
        <f t="shared" si="26"/>
        <v>0</v>
      </c>
      <c r="L85" s="100">
        <f t="shared" si="26"/>
        <v>0</v>
      </c>
      <c r="M85" s="336">
        <f>M86</f>
        <v>0</v>
      </c>
      <c r="N85" s="336">
        <f aca="true" t="shared" si="30" ref="N85:U85">N86</f>
        <v>0</v>
      </c>
      <c r="O85" s="336">
        <f t="shared" si="30"/>
        <v>0</v>
      </c>
      <c r="P85" s="336">
        <f t="shared" si="30"/>
        <v>0</v>
      </c>
      <c r="Q85" s="336">
        <f t="shared" si="30"/>
        <v>0</v>
      </c>
      <c r="R85" s="336">
        <f t="shared" si="30"/>
        <v>0</v>
      </c>
      <c r="S85" s="336">
        <f t="shared" si="30"/>
        <v>0</v>
      </c>
      <c r="T85" s="336">
        <f t="shared" si="30"/>
        <v>0</v>
      </c>
      <c r="U85" s="336">
        <f t="shared" si="30"/>
        <v>0</v>
      </c>
      <c r="V85" s="336"/>
      <c r="W85" s="336"/>
      <c r="X85" s="336"/>
      <c r="Y85" s="336"/>
      <c r="Z85" s="336"/>
      <c r="AA85" s="336"/>
      <c r="AB85" s="273"/>
      <c r="AC85" s="273"/>
      <c r="AD85" s="273"/>
      <c r="AE85" s="273"/>
      <c r="AF85" s="273"/>
      <c r="AG85" s="273"/>
      <c r="AH85" s="274"/>
    </row>
    <row r="86" spans="1:34" ht="14.25" customHeight="1">
      <c r="A86" s="194" t="s">
        <v>127</v>
      </c>
      <c r="B86" s="182">
        <v>4110</v>
      </c>
      <c r="C86" s="182">
        <v>580</v>
      </c>
      <c r="D86" s="100">
        <f>M86</f>
        <v>0</v>
      </c>
      <c r="E86" s="100">
        <f>N86</f>
        <v>0</v>
      </c>
      <c r="F86" s="100">
        <f>O86</f>
        <v>0</v>
      </c>
      <c r="G86" s="100">
        <f>P86</f>
        <v>0</v>
      </c>
      <c r="H86" s="100">
        <f t="shared" si="26"/>
        <v>0</v>
      </c>
      <c r="I86" s="100">
        <f t="shared" si="26"/>
        <v>0</v>
      </c>
      <c r="J86" s="100">
        <f t="shared" si="26"/>
        <v>0</v>
      </c>
      <c r="K86" s="100">
        <f t="shared" si="26"/>
        <v>0</v>
      </c>
      <c r="L86" s="100">
        <f t="shared" si="26"/>
        <v>0</v>
      </c>
      <c r="M86" s="336">
        <f aca="true" t="shared" si="31" ref="M86:U86">M87+M88+M89</f>
        <v>0</v>
      </c>
      <c r="N86" s="336">
        <f t="shared" si="31"/>
        <v>0</v>
      </c>
      <c r="O86" s="336">
        <f t="shared" si="31"/>
        <v>0</v>
      </c>
      <c r="P86" s="336">
        <f t="shared" si="31"/>
        <v>0</v>
      </c>
      <c r="Q86" s="336">
        <f t="shared" si="31"/>
        <v>0</v>
      </c>
      <c r="R86" s="336">
        <f t="shared" si="31"/>
        <v>0</v>
      </c>
      <c r="S86" s="336">
        <f t="shared" si="31"/>
        <v>0</v>
      </c>
      <c r="T86" s="336">
        <f t="shared" si="31"/>
        <v>0</v>
      </c>
      <c r="U86" s="336">
        <f t="shared" si="31"/>
        <v>0</v>
      </c>
      <c r="V86" s="336"/>
      <c r="W86" s="336"/>
      <c r="X86" s="336"/>
      <c r="Y86" s="336"/>
      <c r="Z86" s="336"/>
      <c r="AA86" s="336"/>
      <c r="AB86" s="273"/>
      <c r="AC86" s="273"/>
      <c r="AD86" s="273"/>
      <c r="AE86" s="273"/>
      <c r="AF86" s="273"/>
      <c r="AG86" s="273"/>
      <c r="AH86" s="274"/>
    </row>
    <row r="87" spans="1:34" ht="14.25" customHeight="1">
      <c r="A87" s="194" t="s">
        <v>128</v>
      </c>
      <c r="B87" s="182">
        <v>4111</v>
      </c>
      <c r="C87" s="182">
        <v>590</v>
      </c>
      <c r="D87" s="100">
        <f>M87</f>
        <v>0</v>
      </c>
      <c r="E87" s="100">
        <f>N87</f>
        <v>0</v>
      </c>
      <c r="F87" s="100">
        <f>O87</f>
        <v>0</v>
      </c>
      <c r="G87" s="100">
        <f>P87</f>
        <v>0</v>
      </c>
      <c r="H87" s="100">
        <f t="shared" si="26"/>
        <v>0</v>
      </c>
      <c r="I87" s="100">
        <f t="shared" si="26"/>
        <v>0</v>
      </c>
      <c r="J87" s="100">
        <f t="shared" si="26"/>
        <v>0</v>
      </c>
      <c r="K87" s="100">
        <f t="shared" si="26"/>
        <v>0</v>
      </c>
      <c r="L87" s="100">
        <f t="shared" si="26"/>
        <v>0</v>
      </c>
      <c r="M87" s="336"/>
      <c r="N87" s="300"/>
      <c r="O87" s="299"/>
      <c r="P87" s="300"/>
      <c r="Q87" s="299"/>
      <c r="R87" s="299"/>
      <c r="S87" s="270">
        <f t="shared" si="29"/>
        <v>0</v>
      </c>
      <c r="T87" s="296"/>
      <c r="U87" s="296"/>
      <c r="V87" s="296"/>
      <c r="W87" s="296"/>
      <c r="X87" s="296"/>
      <c r="Y87" s="296"/>
      <c r="Z87" s="296"/>
      <c r="AA87" s="273"/>
      <c r="AB87" s="273"/>
      <c r="AC87" s="273"/>
      <c r="AD87" s="273"/>
      <c r="AE87" s="273"/>
      <c r="AF87" s="273"/>
      <c r="AG87" s="273"/>
      <c r="AH87" s="274"/>
    </row>
    <row r="88" spans="1:34" ht="14.25" customHeight="1">
      <c r="A88" s="195" t="s">
        <v>129</v>
      </c>
      <c r="B88" s="196">
        <v>4112</v>
      </c>
      <c r="C88" s="196">
        <v>600</v>
      </c>
      <c r="D88" s="197">
        <f>M88</f>
        <v>0</v>
      </c>
      <c r="E88" s="197">
        <f>N88</f>
        <v>0</v>
      </c>
      <c r="F88" s="197">
        <f>O88</f>
        <v>0</v>
      </c>
      <c r="G88" s="197">
        <f>P88</f>
        <v>0</v>
      </c>
      <c r="H88" s="197">
        <f>Q88</f>
        <v>0</v>
      </c>
      <c r="I88" s="197">
        <f>R88</f>
        <v>0</v>
      </c>
      <c r="J88" s="197">
        <f>S88</f>
        <v>0</v>
      </c>
      <c r="K88" s="197">
        <f>T88</f>
        <v>0</v>
      </c>
      <c r="L88" s="197">
        <f>U88</f>
        <v>0</v>
      </c>
      <c r="M88" s="336"/>
      <c r="N88" s="300"/>
      <c r="O88" s="299"/>
      <c r="P88" s="300"/>
      <c r="Q88" s="299"/>
      <c r="R88" s="299"/>
      <c r="S88" s="296">
        <f t="shared" si="29"/>
        <v>0</v>
      </c>
      <c r="T88" s="296"/>
      <c r="U88" s="296"/>
      <c r="V88" s="296"/>
      <c r="W88" s="296"/>
      <c r="X88" s="296"/>
      <c r="Y88" s="296"/>
      <c r="Z88" s="296"/>
      <c r="AA88" s="273"/>
      <c r="AB88" s="273"/>
      <c r="AC88" s="273"/>
      <c r="AD88" s="273"/>
      <c r="AE88" s="273"/>
      <c r="AF88" s="273"/>
      <c r="AG88" s="273"/>
      <c r="AH88" s="274"/>
    </row>
    <row r="89" spans="1:34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100">
        <f>N89</f>
        <v>0</v>
      </c>
      <c r="F89" s="100">
        <f>O89</f>
        <v>0</v>
      </c>
      <c r="G89" s="100">
        <f>P89</f>
        <v>0</v>
      </c>
      <c r="H89" s="100">
        <f>Q89</f>
        <v>0</v>
      </c>
      <c r="I89" s="100">
        <f>R89</f>
        <v>0</v>
      </c>
      <c r="J89" s="100">
        <f>S89</f>
        <v>0</v>
      </c>
      <c r="K89" s="100">
        <f>T89</f>
        <v>0</v>
      </c>
      <c r="L89" s="100">
        <f>U89</f>
        <v>0</v>
      </c>
      <c r="M89" s="289"/>
      <c r="N89" s="285"/>
      <c r="O89" s="289"/>
      <c r="P89" s="285">
        <f>N89+O89-R89</f>
        <v>0</v>
      </c>
      <c r="Q89" s="289"/>
      <c r="R89" s="289"/>
      <c r="S89" s="270">
        <f t="shared" si="29"/>
        <v>0</v>
      </c>
      <c r="T89" s="270"/>
      <c r="U89" s="270"/>
      <c r="V89" s="270"/>
      <c r="W89" s="270"/>
      <c r="X89" s="270"/>
      <c r="Y89" s="270"/>
      <c r="Z89" s="270"/>
      <c r="AA89" s="100"/>
      <c r="AB89" s="100"/>
      <c r="AC89" s="100"/>
      <c r="AD89" s="100"/>
      <c r="AE89" s="100"/>
      <c r="AF89" s="100"/>
      <c r="AG89" s="100"/>
      <c r="AH89" s="323"/>
    </row>
    <row r="90" spans="1:34" s="82" customFormat="1" ht="1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318"/>
      <c r="N90" s="320"/>
      <c r="O90" s="318"/>
      <c r="P90" s="320"/>
      <c r="Q90" s="318"/>
      <c r="R90" s="318"/>
      <c r="S90" s="316"/>
      <c r="T90" s="316"/>
      <c r="U90" s="316"/>
      <c r="V90" s="316"/>
      <c r="W90" s="316"/>
      <c r="X90" s="316"/>
      <c r="Y90" s="316"/>
      <c r="Z90" s="316"/>
      <c r="AA90" s="215"/>
      <c r="AB90" s="215"/>
      <c r="AC90" s="215"/>
      <c r="AD90" s="215"/>
      <c r="AE90" s="215"/>
      <c r="AF90" s="215"/>
      <c r="AG90" s="215"/>
      <c r="AH90" s="337"/>
    </row>
    <row r="91" spans="1:59" s="199" customFormat="1" ht="14.25" customHeight="1" hidden="1">
      <c r="A91" s="152"/>
      <c r="B91" s="152"/>
      <c r="C91" s="152"/>
      <c r="D91" s="322"/>
      <c r="E91" s="322"/>
      <c r="F91" s="322"/>
      <c r="G91" s="322"/>
      <c r="H91" s="322"/>
      <c r="I91" s="322"/>
      <c r="J91" s="322"/>
      <c r="K91" s="322"/>
      <c r="L91" s="322"/>
      <c r="M91" s="289"/>
      <c r="N91" s="288"/>
      <c r="O91" s="289"/>
      <c r="P91" s="285"/>
      <c r="Q91" s="289"/>
      <c r="R91" s="289"/>
      <c r="S91" s="277"/>
      <c r="T91" s="277"/>
      <c r="U91" s="277"/>
      <c r="V91" s="277"/>
      <c r="W91" s="277"/>
      <c r="X91" s="277"/>
      <c r="Y91" s="100"/>
      <c r="Z91" s="277"/>
      <c r="AA91" s="100"/>
      <c r="AB91" s="100"/>
      <c r="AC91" s="100"/>
      <c r="AD91" s="100"/>
      <c r="AE91" s="100"/>
      <c r="AF91" s="100"/>
      <c r="AG91" s="100"/>
      <c r="AH91" s="323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4" s="199" customFormat="1" ht="15" customHeight="1" hidden="1">
      <c r="A92" s="190"/>
      <c r="B92" s="190"/>
      <c r="C92" s="190"/>
      <c r="D92" s="100">
        <f>M92</f>
        <v>0</v>
      </c>
      <c r="E92" s="100">
        <f>N92</f>
        <v>0</v>
      </c>
      <c r="F92" s="100">
        <f>O92</f>
        <v>0</v>
      </c>
      <c r="G92" s="100">
        <f>P92</f>
        <v>0</v>
      </c>
      <c r="H92" s="100">
        <f>Q92</f>
        <v>0</v>
      </c>
      <c r="I92" s="100">
        <f>R92</f>
        <v>0</v>
      </c>
      <c r="J92" s="100">
        <f>S92</f>
        <v>0</v>
      </c>
      <c r="K92" s="100">
        <f>T92</f>
        <v>0</v>
      </c>
      <c r="L92" s="100">
        <f>U92</f>
        <v>0</v>
      </c>
      <c r="M92" s="289">
        <f aca="true" t="shared" si="32" ref="M92:R92">M93+M94</f>
        <v>0</v>
      </c>
      <c r="N92" s="289">
        <f t="shared" si="32"/>
        <v>0</v>
      </c>
      <c r="O92" s="289">
        <f t="shared" si="32"/>
        <v>0</v>
      </c>
      <c r="P92" s="289">
        <f t="shared" si="32"/>
        <v>0</v>
      </c>
      <c r="Q92" s="289">
        <f t="shared" si="32"/>
        <v>0</v>
      </c>
      <c r="R92" s="289">
        <f t="shared" si="32"/>
        <v>0</v>
      </c>
      <c r="S92" s="270">
        <f t="shared" si="29"/>
        <v>0</v>
      </c>
      <c r="T92" s="289">
        <f>T93+T94</f>
        <v>0</v>
      </c>
      <c r="U92" s="289">
        <f>U93+U94</f>
        <v>0</v>
      </c>
      <c r="V92" s="270"/>
      <c r="W92" s="270"/>
      <c r="X92" s="270"/>
      <c r="Y92" s="270"/>
      <c r="Z92" s="270"/>
      <c r="AA92" s="100"/>
      <c r="AB92" s="100"/>
      <c r="AC92" s="100"/>
      <c r="AD92" s="100"/>
      <c r="AE92" s="100"/>
      <c r="AF92" s="100"/>
      <c r="AG92" s="100"/>
      <c r="AH92" s="323"/>
    </row>
    <row r="93" spans="1:34" ht="15.75" customHeight="1" hidden="1">
      <c r="A93" s="411"/>
      <c r="B93" s="412"/>
      <c r="C93" s="412"/>
      <c r="D93" s="413">
        <f>M93</f>
        <v>0</v>
      </c>
      <c r="E93" s="413">
        <f>N93</f>
        <v>0</v>
      </c>
      <c r="F93" s="413">
        <f>O93</f>
        <v>0</v>
      </c>
      <c r="G93" s="413">
        <f>P93</f>
        <v>0</v>
      </c>
      <c r="H93" s="413">
        <f>Q93</f>
        <v>0</v>
      </c>
      <c r="I93" s="413">
        <f>R93</f>
        <v>0</v>
      </c>
      <c r="J93" s="413">
        <f>S93</f>
        <v>0</v>
      </c>
      <c r="K93" s="413">
        <f>T93</f>
        <v>0</v>
      </c>
      <c r="L93" s="413">
        <f>U93</f>
        <v>0</v>
      </c>
      <c r="M93" s="414"/>
      <c r="N93" s="415"/>
      <c r="O93" s="416"/>
      <c r="P93" s="415"/>
      <c r="Q93" s="416"/>
      <c r="R93" s="416"/>
      <c r="S93" s="417">
        <f t="shared" si="29"/>
        <v>0</v>
      </c>
      <c r="T93" s="417"/>
      <c r="U93" s="417"/>
      <c r="V93" s="417"/>
      <c r="W93" s="417"/>
      <c r="X93" s="417"/>
      <c r="Y93" s="417"/>
      <c r="Z93" s="417"/>
      <c r="AA93" s="273"/>
      <c r="AB93" s="273"/>
      <c r="AC93" s="273"/>
      <c r="AD93" s="273"/>
      <c r="AE93" s="273"/>
      <c r="AF93" s="273"/>
      <c r="AG93" s="273"/>
      <c r="AH93" s="274"/>
    </row>
    <row r="94" spans="1:34" s="82" customFormat="1" ht="15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316" t="s">
        <v>86</v>
      </c>
      <c r="L94" s="215"/>
      <c r="M94" s="318"/>
      <c r="N94" s="320"/>
      <c r="O94" s="318"/>
      <c r="P94" s="320"/>
      <c r="Q94" s="318"/>
      <c r="R94" s="318"/>
      <c r="S94" s="316"/>
      <c r="T94" s="316"/>
      <c r="U94" s="316"/>
      <c r="V94" s="316"/>
      <c r="W94" s="316"/>
      <c r="X94" s="316"/>
      <c r="Y94" s="316"/>
      <c r="Z94" s="316"/>
      <c r="AA94" s="215"/>
      <c r="AB94" s="215"/>
      <c r="AC94" s="215"/>
      <c r="AD94" s="215"/>
      <c r="AE94" s="215"/>
      <c r="AF94" s="215"/>
      <c r="AG94" s="215"/>
      <c r="AH94" s="337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322">
        <v>5</v>
      </c>
      <c r="G95" s="322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289"/>
      <c r="N95" s="288"/>
      <c r="O95" s="289"/>
      <c r="P95" s="285"/>
      <c r="Q95" s="289"/>
      <c r="R95" s="289"/>
      <c r="S95" s="277"/>
      <c r="T95" s="277"/>
      <c r="U95" s="277"/>
      <c r="V95" s="277"/>
      <c r="W95" s="277"/>
      <c r="X95" s="277"/>
      <c r="Y95" s="100"/>
      <c r="Z95" s="277"/>
      <c r="AA95" s="100"/>
      <c r="AB95" s="100"/>
      <c r="AC95" s="100"/>
      <c r="AD95" s="100"/>
      <c r="AE95" s="100"/>
      <c r="AF95" s="100"/>
      <c r="AG95" s="100"/>
      <c r="AH95" s="323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18" customHeight="1">
      <c r="A96" s="190" t="s">
        <v>131</v>
      </c>
      <c r="B96" s="190">
        <v>4200</v>
      </c>
      <c r="C96" s="347">
        <v>620</v>
      </c>
      <c r="D96" s="197">
        <f aca="true" t="shared" si="33" ref="D96:L96">M96</f>
        <v>0</v>
      </c>
      <c r="E96" s="197">
        <f t="shared" si="33"/>
        <v>0</v>
      </c>
      <c r="F96" s="197">
        <f t="shared" si="33"/>
        <v>0</v>
      </c>
      <c r="G96" s="197">
        <f t="shared" si="33"/>
        <v>0</v>
      </c>
      <c r="H96" s="197">
        <f t="shared" si="33"/>
        <v>0</v>
      </c>
      <c r="I96" s="197">
        <f t="shared" si="33"/>
        <v>0</v>
      </c>
      <c r="J96" s="197">
        <f t="shared" si="33"/>
        <v>0</v>
      </c>
      <c r="K96" s="197">
        <f t="shared" si="33"/>
        <v>0</v>
      </c>
      <c r="L96" s="197">
        <f t="shared" si="33"/>
        <v>0</v>
      </c>
      <c r="M96" s="323">
        <f>M97+M98</f>
        <v>0</v>
      </c>
      <c r="N96" s="323">
        <f aca="true" t="shared" si="34" ref="N96:AJ96">N97+N98</f>
        <v>0</v>
      </c>
      <c r="O96" s="323">
        <f t="shared" si="34"/>
        <v>0</v>
      </c>
      <c r="P96" s="323">
        <f t="shared" si="34"/>
        <v>0</v>
      </c>
      <c r="Q96" s="323">
        <f t="shared" si="34"/>
        <v>0</v>
      </c>
      <c r="R96" s="323">
        <f t="shared" si="34"/>
        <v>0</v>
      </c>
      <c r="S96" s="323">
        <f t="shared" si="34"/>
        <v>0</v>
      </c>
      <c r="T96" s="323">
        <f t="shared" si="34"/>
        <v>0</v>
      </c>
      <c r="U96" s="323">
        <f t="shared" si="34"/>
        <v>0</v>
      </c>
      <c r="V96" s="348">
        <f t="shared" si="34"/>
        <v>0</v>
      </c>
      <c r="W96" s="348">
        <f t="shared" si="34"/>
        <v>0</v>
      </c>
      <c r="X96" s="348">
        <f t="shared" si="34"/>
        <v>0</v>
      </c>
      <c r="Y96" s="348">
        <f t="shared" si="34"/>
        <v>0</v>
      </c>
      <c r="Z96" s="348">
        <f t="shared" si="34"/>
        <v>0</v>
      </c>
      <c r="AA96" s="348">
        <f t="shared" si="34"/>
        <v>0</v>
      </c>
      <c r="AB96" s="348">
        <f t="shared" si="34"/>
        <v>0</v>
      </c>
      <c r="AC96" s="348">
        <f t="shared" si="34"/>
        <v>0</v>
      </c>
      <c r="AD96" s="348">
        <f t="shared" si="34"/>
        <v>0</v>
      </c>
      <c r="AE96" s="348">
        <f t="shared" si="34"/>
        <v>0</v>
      </c>
      <c r="AF96" s="348">
        <f t="shared" si="34"/>
        <v>0</v>
      </c>
      <c r="AG96" s="348">
        <f t="shared" si="34"/>
        <v>0</v>
      </c>
      <c r="AH96" s="348">
        <f t="shared" si="34"/>
        <v>0</v>
      </c>
      <c r="AI96" s="348">
        <f t="shared" si="34"/>
        <v>0</v>
      </c>
      <c r="AJ96" s="348">
        <f t="shared" si="34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5" ref="H97:L98">P97</f>
        <v>0</v>
      </c>
      <c r="I97" s="100">
        <f t="shared" si="35"/>
        <v>0</v>
      </c>
      <c r="J97" s="100">
        <f t="shared" si="35"/>
        <v>0</v>
      </c>
      <c r="K97" s="100">
        <f t="shared" si="35"/>
        <v>0</v>
      </c>
      <c r="L97" s="100">
        <f t="shared" si="35"/>
        <v>0</v>
      </c>
      <c r="M97" s="348"/>
      <c r="N97" s="324"/>
      <c r="O97" s="324"/>
      <c r="P97" s="324"/>
      <c r="Q97" s="324"/>
      <c r="R97" s="324"/>
      <c r="S97" s="270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5"/>
        <v>0</v>
      </c>
      <c r="I98" s="100">
        <f t="shared" si="35"/>
        <v>0</v>
      </c>
      <c r="J98" s="100">
        <f t="shared" si="35"/>
        <v>0</v>
      </c>
      <c r="K98" s="100">
        <f t="shared" si="35"/>
        <v>0</v>
      </c>
      <c r="L98" s="100">
        <f t="shared" si="35"/>
        <v>0</v>
      </c>
      <c r="M98" s="348"/>
      <c r="N98" s="324"/>
      <c r="O98" s="324"/>
      <c r="P98" s="324"/>
      <c r="Q98" s="324"/>
      <c r="R98" s="324"/>
      <c r="S98" s="270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97">
        <f>N99</f>
        <v>123805.6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>
        <v>123805.6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6" ref="F100:L100">N100</f>
        <v>0</v>
      </c>
      <c r="G100" s="100">
        <f t="shared" si="36"/>
        <v>0</v>
      </c>
      <c r="H100" s="100">
        <f t="shared" si="36"/>
        <v>0</v>
      </c>
      <c r="I100" s="100">
        <f t="shared" si="36"/>
        <v>0</v>
      </c>
      <c r="J100" s="100">
        <f t="shared" si="36"/>
        <v>0</v>
      </c>
      <c r="K100" s="100">
        <f t="shared" si="36"/>
        <v>0</v>
      </c>
      <c r="L100" s="100">
        <f t="shared" si="36"/>
        <v>0</v>
      </c>
      <c r="M100" s="418"/>
      <c r="N100" s="348"/>
      <c r="O100" s="324"/>
      <c r="P100" s="324"/>
      <c r="Q100" s="324"/>
      <c r="R100" s="324"/>
      <c r="S100" s="270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30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1.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72" r:id="rId1"/>
  <rowBreaks count="2" manualBreakCount="2">
    <brk id="43" max="11" man="1"/>
    <brk id="93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A30">
      <selection activeCell="H28" sqref="H28"/>
    </sheetView>
  </sheetViews>
  <sheetFormatPr defaultColWidth="9.00390625" defaultRowHeight="17.25" customHeight="1"/>
  <cols>
    <col min="1" max="1" width="78.50390625" style="40" customWidth="1"/>
    <col min="2" max="2" width="9.375" style="106" customWidth="1"/>
    <col min="3" max="3" width="9.625" style="216" customWidth="1"/>
    <col min="4" max="4" width="15.375" style="216" customWidth="1"/>
    <col min="5" max="5" width="16.625" style="216" customWidth="1"/>
    <col min="6" max="6" width="2.625" style="105" hidden="1" customWidth="1"/>
    <col min="7" max="7" width="3.625" style="105" hidden="1" customWidth="1"/>
    <col min="8" max="8" width="13.625" style="105" customWidth="1"/>
    <col min="9" max="9" width="16.50390625" style="105" customWidth="1"/>
    <col min="10" max="10" width="15.375" style="105" customWidth="1"/>
    <col min="11" max="11" width="14.50390625" style="216" customWidth="1"/>
    <col min="12" max="12" width="12.75390625" style="216" customWidth="1"/>
    <col min="13" max="13" width="15.875" style="217" customWidth="1"/>
    <col min="14" max="14" width="16.12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2.50390625" style="106" bestFit="1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9.7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3.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21.7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21.7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21.7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39" customHeight="1">
      <c r="A16" s="61" t="s">
        <v>20</v>
      </c>
      <c r="B16" s="61"/>
      <c r="C16" s="61"/>
      <c r="D16" s="35" t="s">
        <v>150</v>
      </c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21.7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5.25" customHeight="1" thickTop="1">
      <c r="A19" s="68" t="s">
        <v>29</v>
      </c>
      <c r="B19" s="69" t="s">
        <v>30</v>
      </c>
      <c r="C19" s="70" t="s">
        <v>31</v>
      </c>
      <c r="D19" s="424" t="s">
        <v>32</v>
      </c>
      <c r="E19" s="424" t="s">
        <v>33</v>
      </c>
      <c r="F19" s="425" t="s">
        <v>34</v>
      </c>
      <c r="G19" s="426" t="s">
        <v>35</v>
      </c>
      <c r="H19" s="427" t="s">
        <v>36</v>
      </c>
      <c r="I19" s="428" t="s">
        <v>37</v>
      </c>
      <c r="J19" s="428" t="s">
        <v>38</v>
      </c>
      <c r="K19" s="428" t="s">
        <v>39</v>
      </c>
      <c r="L19" s="428" t="s">
        <v>40</v>
      </c>
      <c r="M19" s="77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2.75" customHeight="1" thickBot="1">
      <c r="A20" s="83">
        <v>1</v>
      </c>
      <c r="B20" s="84">
        <v>2</v>
      </c>
      <c r="C20" s="85">
        <v>3</v>
      </c>
      <c r="D20" s="84">
        <v>4</v>
      </c>
      <c r="E20" s="84">
        <v>5</v>
      </c>
      <c r="F20" s="84">
        <v>5</v>
      </c>
      <c r="G20" s="84">
        <v>6</v>
      </c>
      <c r="H20" s="84">
        <v>6</v>
      </c>
      <c r="I20" s="84">
        <v>7</v>
      </c>
      <c r="J20" s="84">
        <v>8</v>
      </c>
      <c r="K20" s="86">
        <v>9</v>
      </c>
      <c r="L20" s="86">
        <v>10</v>
      </c>
      <c r="M20" s="268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59" ht="15" customHeight="1" thickBot="1">
      <c r="A21" s="88" t="s">
        <v>52</v>
      </c>
      <c r="B21" s="89"/>
      <c r="C21" s="90" t="s">
        <v>53</v>
      </c>
      <c r="D21" s="429">
        <f>M21</f>
        <v>5603370</v>
      </c>
      <c r="E21" s="270">
        <f>N21</f>
        <v>5603370</v>
      </c>
      <c r="F21" s="270">
        <f aca="true" t="shared" si="0" ref="F21:L36">O21</f>
        <v>0</v>
      </c>
      <c r="G21" s="270">
        <f t="shared" si="0"/>
        <v>0</v>
      </c>
      <c r="H21" s="270">
        <f t="shared" si="0"/>
        <v>0</v>
      </c>
      <c r="I21" s="270">
        <f t="shared" si="0"/>
        <v>5603370</v>
      </c>
      <c r="J21" s="371">
        <f t="shared" si="0"/>
        <v>5603370</v>
      </c>
      <c r="K21" s="371">
        <f t="shared" si="0"/>
        <v>5603370</v>
      </c>
      <c r="L21" s="270">
        <f t="shared" si="0"/>
        <v>0</v>
      </c>
      <c r="M21" s="430">
        <f>M22+M62+M85+M100+M96</f>
        <v>5603370</v>
      </c>
      <c r="N21" s="421">
        <f>N25+N28+N31+N32+N37+N99+N49+N60+N57</f>
        <v>5603370</v>
      </c>
      <c r="O21" s="430">
        <f aca="true" t="shared" si="1" ref="O21:U21">O22+O62+O85+O100+O96</f>
        <v>0</v>
      </c>
      <c r="P21" s="430">
        <f t="shared" si="1"/>
        <v>0</v>
      </c>
      <c r="Q21" s="430">
        <f t="shared" si="1"/>
        <v>0</v>
      </c>
      <c r="R21" s="430">
        <f t="shared" si="1"/>
        <v>5603370</v>
      </c>
      <c r="S21" s="430">
        <f t="shared" si="1"/>
        <v>5603370</v>
      </c>
      <c r="T21" s="430">
        <f t="shared" si="1"/>
        <v>5603370</v>
      </c>
      <c r="U21" s="430">
        <f t="shared" si="1"/>
        <v>0</v>
      </c>
      <c r="V21" s="103" t="e">
        <f>#REF!+V43</f>
        <v>#REF!</v>
      </c>
      <c r="W21" s="103" t="e">
        <f>#REF!+W43</f>
        <v>#REF!</v>
      </c>
      <c r="X21" s="103" t="e">
        <f>#REF!+X43</f>
        <v>#REF!</v>
      </c>
      <c r="Y21" s="103" t="e">
        <f>#REF!+Y43</f>
        <v>#REF!</v>
      </c>
      <c r="Z21" s="103" t="e">
        <f>#REF!+Z43</f>
        <v>#REF!</v>
      </c>
      <c r="AA21" s="104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5" customHeight="1">
      <c r="A22" s="97" t="s">
        <v>54</v>
      </c>
      <c r="B22" s="98">
        <v>2000</v>
      </c>
      <c r="C22" s="99" t="s">
        <v>55</v>
      </c>
      <c r="D22" s="429">
        <f aca="true" t="shared" si="2" ref="D22:E37">M22</f>
        <v>5603370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5603370</v>
      </c>
      <c r="J22" s="371">
        <f t="shared" si="0"/>
        <v>5603370</v>
      </c>
      <c r="K22" s="371">
        <f t="shared" si="0"/>
        <v>5603370</v>
      </c>
      <c r="L22" s="270">
        <f t="shared" si="0"/>
        <v>0</v>
      </c>
      <c r="M22" s="431">
        <f>M23+M29+M50+M53+M57+M61</f>
        <v>5603370</v>
      </c>
      <c r="N22" s="431"/>
      <c r="O22" s="431">
        <f aca="true" t="shared" si="4" ref="O22:U22">O23+O29+O50+O53+O57+O61</f>
        <v>0</v>
      </c>
      <c r="P22" s="431">
        <f t="shared" si="4"/>
        <v>0</v>
      </c>
      <c r="Q22" s="431">
        <f t="shared" si="4"/>
        <v>0</v>
      </c>
      <c r="R22" s="431">
        <f t="shared" si="4"/>
        <v>5603370</v>
      </c>
      <c r="S22" s="431">
        <f t="shared" si="4"/>
        <v>5603370</v>
      </c>
      <c r="T22" s="431">
        <f t="shared" si="4"/>
        <v>5603370</v>
      </c>
      <c r="U22" s="431">
        <f t="shared" si="4"/>
        <v>0</v>
      </c>
      <c r="V22" s="103">
        <f>SUM(V23:V24)</f>
        <v>0</v>
      </c>
      <c r="W22" s="103">
        <f>SUM(W23:W24)</f>
        <v>0</v>
      </c>
      <c r="X22" s="103">
        <f>SUM(X23:X24)</f>
        <v>0</v>
      </c>
      <c r="Y22" s="103">
        <f>SUM(Y23:Y24)</f>
        <v>0</v>
      </c>
      <c r="Z22" s="103">
        <f>SUM(Z23:Z24)</f>
        <v>0</v>
      </c>
      <c r="AA22" s="104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0">
        <f t="shared" si="0"/>
        <v>0</v>
      </c>
      <c r="M23" s="431">
        <f aca="true" t="shared" si="5" ref="M23:V23">M25+M28</f>
        <v>0</v>
      </c>
      <c r="N23" s="431"/>
      <c r="O23" s="431">
        <f t="shared" si="5"/>
        <v>0</v>
      </c>
      <c r="P23" s="431">
        <f t="shared" si="5"/>
        <v>0</v>
      </c>
      <c r="Q23" s="431">
        <f t="shared" si="5"/>
        <v>0</v>
      </c>
      <c r="R23" s="431">
        <f t="shared" si="5"/>
        <v>0</v>
      </c>
      <c r="S23" s="431">
        <f t="shared" si="5"/>
        <v>0</v>
      </c>
      <c r="T23" s="431">
        <f t="shared" si="5"/>
        <v>0</v>
      </c>
      <c r="U23" s="431">
        <f t="shared" si="5"/>
        <v>0</v>
      </c>
      <c r="V23" s="431">
        <f t="shared" si="5"/>
        <v>0</v>
      </c>
      <c r="W23" s="139"/>
      <c r="X23" s="139"/>
      <c r="Y23" s="139"/>
      <c r="Z23" s="432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0">
        <f t="shared" si="0"/>
        <v>0</v>
      </c>
      <c r="M24" s="433">
        <f aca="true" t="shared" si="6" ref="M24:R24">M26+M27</f>
        <v>0</v>
      </c>
      <c r="N24" s="434">
        <f t="shared" si="6"/>
        <v>0</v>
      </c>
      <c r="O24" s="435">
        <f t="shared" si="6"/>
        <v>0</v>
      </c>
      <c r="P24" s="436">
        <f t="shared" si="6"/>
        <v>0</v>
      </c>
      <c r="Q24" s="435">
        <f t="shared" si="6"/>
        <v>0</v>
      </c>
      <c r="R24" s="435">
        <f t="shared" si="6"/>
        <v>0</v>
      </c>
      <c r="S24" s="139"/>
      <c r="T24" s="139"/>
      <c r="U24" s="139"/>
      <c r="V24" s="139"/>
      <c r="W24" s="139"/>
      <c r="X24" s="139"/>
      <c r="Y24" s="139"/>
      <c r="Z24" s="432"/>
      <c r="AA24" s="108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0">
        <f t="shared" si="0"/>
        <v>0</v>
      </c>
      <c r="M25" s="433">
        <f>M26+M27</f>
        <v>0</v>
      </c>
      <c r="N25" s="433"/>
      <c r="O25" s="433">
        <f aca="true" t="shared" si="7" ref="O25:U25">O26+O27</f>
        <v>0</v>
      </c>
      <c r="P25" s="433">
        <f t="shared" si="7"/>
        <v>0</v>
      </c>
      <c r="Q25" s="433">
        <f t="shared" si="7"/>
        <v>0</v>
      </c>
      <c r="R25" s="433">
        <f t="shared" si="7"/>
        <v>0</v>
      </c>
      <c r="S25" s="433">
        <f t="shared" si="7"/>
        <v>0</v>
      </c>
      <c r="T25" s="433">
        <f t="shared" si="7"/>
        <v>0</v>
      </c>
      <c r="U25" s="433">
        <f t="shared" si="7"/>
        <v>0</v>
      </c>
      <c r="V25" s="139"/>
      <c r="W25" s="139"/>
      <c r="X25" s="139"/>
      <c r="Y25" s="139"/>
      <c r="Z25" s="432"/>
      <c r="AA25" s="108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4.2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0">
        <f t="shared" si="0"/>
        <v>0</v>
      </c>
      <c r="M26" s="433"/>
      <c r="N26" s="434"/>
      <c r="O26" s="435"/>
      <c r="P26" s="437">
        <f>N26+O26-R26</f>
        <v>0</v>
      </c>
      <c r="Q26" s="435"/>
      <c r="R26" s="435"/>
      <c r="S26" s="139">
        <f>Q26+R26-U26</f>
        <v>0</v>
      </c>
      <c r="T26" s="139"/>
      <c r="U26" s="139"/>
      <c r="V26" s="139"/>
      <c r="W26" s="139"/>
      <c r="X26" s="139"/>
      <c r="Y26" s="103"/>
      <c r="Z26" s="432"/>
      <c r="AA26" s="104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4.2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0">
        <f t="shared" si="0"/>
        <v>0</v>
      </c>
      <c r="M27" s="433"/>
      <c r="N27" s="434"/>
      <c r="O27" s="435"/>
      <c r="P27" s="437">
        <f>N27+O27-R27</f>
        <v>0</v>
      </c>
      <c r="Q27" s="435"/>
      <c r="R27" s="435"/>
      <c r="S27" s="139">
        <f>Q27+R27-U27</f>
        <v>0</v>
      </c>
      <c r="T27" s="139"/>
      <c r="U27" s="139"/>
      <c r="V27" s="139">
        <f>SUM(V28:V34)</f>
        <v>0</v>
      </c>
      <c r="W27" s="139">
        <f>SUM(W28:W34)</f>
        <v>0</v>
      </c>
      <c r="X27" s="139">
        <f>SUM(X28:X34)</f>
        <v>0</v>
      </c>
      <c r="Y27" s="139">
        <f>SUM(Y28:Y34)</f>
        <v>0</v>
      </c>
      <c r="Z27" s="432">
        <f>SUM(Z28:Z34)</f>
        <v>0</v>
      </c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7.2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0">
        <f t="shared" si="0"/>
        <v>0</v>
      </c>
      <c r="M28" s="433"/>
      <c r="N28" s="434"/>
      <c r="O28" s="435"/>
      <c r="P28" s="438">
        <f>N28+O28-R28</f>
        <v>0</v>
      </c>
      <c r="Q28" s="435"/>
      <c r="R28" s="435"/>
      <c r="S28" s="139">
        <f>Q28+R28-U28</f>
        <v>0</v>
      </c>
      <c r="T28" s="139"/>
      <c r="U28" s="139"/>
      <c r="V28" s="139"/>
      <c r="W28" s="139"/>
      <c r="X28" s="139"/>
      <c r="Y28" s="103"/>
      <c r="Z28" s="432"/>
      <c r="AA28" s="104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5.75" customHeight="1">
      <c r="A29" s="118" t="s">
        <v>68</v>
      </c>
      <c r="B29" s="119">
        <v>2200</v>
      </c>
      <c r="C29" s="99" t="s">
        <v>69</v>
      </c>
      <c r="D29" s="429">
        <f t="shared" si="2"/>
        <v>5603370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5603370</v>
      </c>
      <c r="J29" s="371">
        <f t="shared" si="0"/>
        <v>5603370</v>
      </c>
      <c r="K29" s="371">
        <f t="shared" si="0"/>
        <v>5603370</v>
      </c>
      <c r="L29" s="270">
        <f t="shared" si="0"/>
        <v>0</v>
      </c>
      <c r="M29" s="439">
        <f aca="true" t="shared" si="8" ref="M29:AA29">M30+M31+M32+M33+M35+M36+M37+M47</f>
        <v>5603370</v>
      </c>
      <c r="N29" s="439"/>
      <c r="O29" s="439">
        <f t="shared" si="8"/>
        <v>0</v>
      </c>
      <c r="P29" s="439">
        <f t="shared" si="8"/>
        <v>0</v>
      </c>
      <c r="Q29" s="439">
        <f t="shared" si="8"/>
        <v>0</v>
      </c>
      <c r="R29" s="439">
        <f t="shared" si="8"/>
        <v>5603370</v>
      </c>
      <c r="S29" s="439">
        <f t="shared" si="8"/>
        <v>5603370</v>
      </c>
      <c r="T29" s="439">
        <f t="shared" si="8"/>
        <v>5603370</v>
      </c>
      <c r="U29" s="439">
        <f t="shared" si="8"/>
        <v>0</v>
      </c>
      <c r="V29" s="439">
        <f t="shared" si="8"/>
        <v>0</v>
      </c>
      <c r="W29" s="439">
        <f t="shared" si="8"/>
        <v>0</v>
      </c>
      <c r="X29" s="439">
        <f t="shared" si="8"/>
        <v>0</v>
      </c>
      <c r="Y29" s="439">
        <f t="shared" si="8"/>
        <v>0</v>
      </c>
      <c r="Z29" s="439">
        <f t="shared" si="8"/>
        <v>0</v>
      </c>
      <c r="AA29" s="439">
        <f t="shared" si="8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8" customHeight="1">
      <c r="A30" s="118" t="s">
        <v>70</v>
      </c>
      <c r="B30" s="120">
        <v>2210</v>
      </c>
      <c r="C30" s="113" t="s">
        <v>71</v>
      </c>
      <c r="D30" s="100">
        <f t="shared" si="2"/>
        <v>0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 t="shared" si="0"/>
        <v>0</v>
      </c>
      <c r="I30" s="270">
        <f t="shared" si="0"/>
        <v>0</v>
      </c>
      <c r="J30" s="270">
        <f t="shared" si="0"/>
        <v>0</v>
      </c>
      <c r="K30" s="270">
        <f t="shared" si="0"/>
        <v>0</v>
      </c>
      <c r="L30" s="270">
        <f t="shared" si="0"/>
        <v>0</v>
      </c>
      <c r="M30" s="410"/>
      <c r="N30" s="440"/>
      <c r="O30" s="441"/>
      <c r="P30" s="437">
        <f aca="true" t="shared" si="9" ref="P30:P36">N30+O30-R30</f>
        <v>0</v>
      </c>
      <c r="Q30" s="441"/>
      <c r="R30" s="441"/>
      <c r="S30" s="139">
        <f>Q30+R30-U30</f>
        <v>0</v>
      </c>
      <c r="T30" s="139"/>
      <c r="U30" s="139"/>
      <c r="V30" s="139"/>
      <c r="W30" s="139"/>
      <c r="X30" s="139"/>
      <c r="Y30" s="103"/>
      <c r="Z30" s="432"/>
      <c r="AA30" s="104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5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0">
        <f t="shared" si="0"/>
        <v>0</v>
      </c>
      <c r="M31" s="410"/>
      <c r="N31" s="440"/>
      <c r="O31" s="441"/>
      <c r="P31" s="437">
        <f t="shared" si="9"/>
        <v>0</v>
      </c>
      <c r="Q31" s="441"/>
      <c r="R31" s="441"/>
      <c r="S31" s="139">
        <f aca="true" t="shared" si="10" ref="S31:S36">Q31+R31-U31</f>
        <v>0</v>
      </c>
      <c r="T31" s="139"/>
      <c r="U31" s="139"/>
      <c r="V31" s="139"/>
      <c r="W31" s="139"/>
      <c r="X31" s="139"/>
      <c r="Y31" s="103"/>
      <c r="Z31" s="432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4.25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0">
        <f t="shared" si="0"/>
        <v>0</v>
      </c>
      <c r="M32" s="410"/>
      <c r="N32" s="440"/>
      <c r="O32" s="441"/>
      <c r="P32" s="437">
        <f t="shared" si="9"/>
        <v>0</v>
      </c>
      <c r="Q32" s="441"/>
      <c r="R32" s="441"/>
      <c r="S32" s="139">
        <f t="shared" si="10"/>
        <v>0</v>
      </c>
      <c r="T32" s="139"/>
      <c r="U32" s="139"/>
      <c r="V32" s="139"/>
      <c r="W32" s="139"/>
      <c r="X32" s="139"/>
      <c r="Y32" s="103"/>
      <c r="Z32" s="432"/>
      <c r="AA32" s="104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2"/>
        <v>0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0</v>
      </c>
      <c r="J33" s="270">
        <f t="shared" si="0"/>
        <v>0</v>
      </c>
      <c r="K33" s="270">
        <f t="shared" si="0"/>
        <v>0</v>
      </c>
      <c r="L33" s="270">
        <f t="shared" si="0"/>
        <v>0</v>
      </c>
      <c r="M33" s="410"/>
      <c r="N33" s="440"/>
      <c r="O33" s="441"/>
      <c r="P33" s="437">
        <f t="shared" si="9"/>
        <v>0</v>
      </c>
      <c r="Q33" s="441"/>
      <c r="R33" s="441"/>
      <c r="S33" s="139">
        <f t="shared" si="10"/>
        <v>0</v>
      </c>
      <c r="T33" s="442"/>
      <c r="U33" s="442"/>
      <c r="V33" s="442"/>
      <c r="W33" s="442"/>
      <c r="X33" s="442"/>
      <c r="Y33" s="443"/>
      <c r="Z33" s="444"/>
      <c r="AA33" s="124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2"/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0">
        <f t="shared" si="0"/>
        <v>0</v>
      </c>
      <c r="M34" s="410"/>
      <c r="N34" s="440"/>
      <c r="O34" s="441"/>
      <c r="P34" s="437">
        <f t="shared" si="9"/>
        <v>0</v>
      </c>
      <c r="Q34" s="441"/>
      <c r="R34" s="441"/>
      <c r="S34" s="139">
        <f t="shared" si="10"/>
        <v>0</v>
      </c>
      <c r="T34" s="139"/>
      <c r="U34" s="139"/>
      <c r="V34" s="139"/>
      <c r="W34" s="139"/>
      <c r="X34" s="139"/>
      <c r="Y34" s="103"/>
      <c r="Z34" s="432"/>
      <c r="AA34" s="104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4.25" customHeight="1">
      <c r="A35" s="127" t="s">
        <v>77</v>
      </c>
      <c r="B35" s="128">
        <v>2250</v>
      </c>
      <c r="C35" s="129">
        <v>130</v>
      </c>
      <c r="D35" s="100">
        <f t="shared" si="2"/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0">
        <f t="shared" si="0"/>
        <v>0</v>
      </c>
      <c r="M35" s="410"/>
      <c r="N35" s="440"/>
      <c r="O35" s="441"/>
      <c r="P35" s="437">
        <f t="shared" si="9"/>
        <v>0</v>
      </c>
      <c r="Q35" s="441"/>
      <c r="R35" s="441"/>
      <c r="S35" s="139">
        <f t="shared" si="10"/>
        <v>0</v>
      </c>
      <c r="T35" s="139"/>
      <c r="U35" s="139"/>
      <c r="V35" s="139"/>
      <c r="W35" s="139"/>
      <c r="X35" s="139"/>
      <c r="Y35" s="103"/>
      <c r="Z35" s="432"/>
      <c r="AA35" s="104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6.5" customHeight="1">
      <c r="A36" s="131" t="s">
        <v>78</v>
      </c>
      <c r="B36" s="128">
        <v>2260</v>
      </c>
      <c r="C36" s="129">
        <v>140</v>
      </c>
      <c r="D36" s="100">
        <f t="shared" si="2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0">
        <f t="shared" si="0"/>
        <v>0</v>
      </c>
      <c r="M36" s="410"/>
      <c r="N36" s="440"/>
      <c r="O36" s="441"/>
      <c r="P36" s="437">
        <f t="shared" si="9"/>
        <v>0</v>
      </c>
      <c r="Q36" s="441"/>
      <c r="R36" s="441"/>
      <c r="S36" s="139">
        <f t="shared" si="10"/>
        <v>0</v>
      </c>
      <c r="T36" s="139"/>
      <c r="U36" s="139"/>
      <c r="V36" s="139"/>
      <c r="W36" s="139"/>
      <c r="X36" s="139"/>
      <c r="Y36" s="103"/>
      <c r="Z36" s="432"/>
      <c r="AA36" s="104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5" customHeight="1">
      <c r="A37" s="127" t="s">
        <v>79</v>
      </c>
      <c r="B37" s="132">
        <v>2270</v>
      </c>
      <c r="C37" s="133">
        <v>150</v>
      </c>
      <c r="D37" s="100">
        <f t="shared" si="2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0">
        <f t="shared" si="11"/>
        <v>0</v>
      </c>
      <c r="M37" s="410">
        <f aca="true" t="shared" si="12" ref="M37:U37">SUM(M38:M43)</f>
        <v>0</v>
      </c>
      <c r="N37" s="445">
        <f t="shared" si="12"/>
        <v>0</v>
      </c>
      <c r="O37" s="441">
        <f t="shared" si="12"/>
        <v>0</v>
      </c>
      <c r="P37" s="446">
        <f t="shared" si="12"/>
        <v>0</v>
      </c>
      <c r="Q37" s="441">
        <f t="shared" si="12"/>
        <v>0</v>
      </c>
      <c r="R37" s="441">
        <f t="shared" si="12"/>
        <v>0</v>
      </c>
      <c r="S37" s="441">
        <f t="shared" si="12"/>
        <v>0</v>
      </c>
      <c r="T37" s="441">
        <f t="shared" si="12"/>
        <v>0</v>
      </c>
      <c r="U37" s="441">
        <f t="shared" si="12"/>
        <v>0</v>
      </c>
      <c r="V37" s="139"/>
      <c r="W37" s="139"/>
      <c r="X37" s="139"/>
      <c r="Y37" s="103"/>
      <c r="Z37" s="432"/>
      <c r="AA37" s="104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7.25" customHeight="1">
      <c r="A38" s="121" t="s">
        <v>80</v>
      </c>
      <c r="B38" s="120">
        <v>2271</v>
      </c>
      <c r="C38" s="123">
        <v>160</v>
      </c>
      <c r="D38" s="100">
        <f aca="true" t="shared" si="13" ref="D38:E74">M38</f>
        <v>0</v>
      </c>
      <c r="E38" s="270">
        <f t="shared" si="13"/>
        <v>0</v>
      </c>
      <c r="F38" s="100">
        <f t="shared" si="3"/>
        <v>0</v>
      </c>
      <c r="G38" s="100">
        <f t="shared" si="3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0">
        <f t="shared" si="11"/>
        <v>0</v>
      </c>
      <c r="M38" s="410"/>
      <c r="N38" s="440"/>
      <c r="O38" s="441"/>
      <c r="P38" s="437">
        <f aca="true" t="shared" si="14" ref="P38:P43">N38+O38-R38</f>
        <v>0</v>
      </c>
      <c r="Q38" s="441"/>
      <c r="R38" s="441"/>
      <c r="S38" s="139">
        <f aca="true" t="shared" si="15" ref="S38:S43">Q38+R38-U38</f>
        <v>0</v>
      </c>
      <c r="T38" s="139"/>
      <c r="U38" s="139"/>
      <c r="V38" s="139"/>
      <c r="W38" s="139"/>
      <c r="X38" s="139"/>
      <c r="Y38" s="103"/>
      <c r="Z38" s="432"/>
      <c r="AA38" s="104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7.25" customHeight="1">
      <c r="A39" s="121" t="s">
        <v>81</v>
      </c>
      <c r="B39" s="120">
        <v>2272</v>
      </c>
      <c r="C39" s="123">
        <v>170</v>
      </c>
      <c r="D39" s="100">
        <f t="shared" si="13"/>
        <v>0</v>
      </c>
      <c r="E39" s="270">
        <f t="shared" si="13"/>
        <v>0</v>
      </c>
      <c r="F39" s="100">
        <f t="shared" si="3"/>
        <v>0</v>
      </c>
      <c r="G39" s="100">
        <f t="shared" si="3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0">
        <f t="shared" si="11"/>
        <v>0</v>
      </c>
      <c r="M39" s="410"/>
      <c r="N39" s="440"/>
      <c r="O39" s="441"/>
      <c r="P39" s="437">
        <f t="shared" si="14"/>
        <v>0</v>
      </c>
      <c r="Q39" s="441"/>
      <c r="R39" s="441"/>
      <c r="S39" s="139">
        <f t="shared" si="15"/>
        <v>0</v>
      </c>
      <c r="T39" s="139"/>
      <c r="U39" s="139"/>
      <c r="V39" s="139"/>
      <c r="W39" s="139"/>
      <c r="X39" s="139"/>
      <c r="Y39" s="103"/>
      <c r="Z39" s="432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7.25" customHeight="1">
      <c r="A40" s="121" t="s">
        <v>82</v>
      </c>
      <c r="B40" s="120">
        <v>2273</v>
      </c>
      <c r="C40" s="123">
        <v>180</v>
      </c>
      <c r="D40" s="100">
        <f t="shared" si="13"/>
        <v>0</v>
      </c>
      <c r="E40" s="270">
        <f t="shared" si="13"/>
        <v>0</v>
      </c>
      <c r="F40" s="100">
        <f t="shared" si="3"/>
        <v>0</v>
      </c>
      <c r="G40" s="100">
        <f t="shared" si="3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0">
        <f t="shared" si="11"/>
        <v>0</v>
      </c>
      <c r="M40" s="410"/>
      <c r="N40" s="440"/>
      <c r="O40" s="441"/>
      <c r="P40" s="437">
        <f t="shared" si="14"/>
        <v>0</v>
      </c>
      <c r="Q40" s="441"/>
      <c r="R40" s="441"/>
      <c r="S40" s="139">
        <f t="shared" si="15"/>
        <v>0</v>
      </c>
      <c r="T40" s="103"/>
      <c r="U40" s="103"/>
      <c r="V40" s="103">
        <f>V41+V42</f>
        <v>0</v>
      </c>
      <c r="W40" s="103">
        <f>W41+W42</f>
        <v>0</v>
      </c>
      <c r="X40" s="103">
        <f>X41+X42</f>
        <v>0</v>
      </c>
      <c r="Y40" s="103">
        <f>Y41+Y42</f>
        <v>0</v>
      </c>
      <c r="Z40" s="103">
        <f>Z41+Z42</f>
        <v>0</v>
      </c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7.25" customHeight="1">
      <c r="A41" s="121" t="s">
        <v>83</v>
      </c>
      <c r="B41" s="120">
        <v>2274</v>
      </c>
      <c r="C41" s="122">
        <v>190</v>
      </c>
      <c r="D41" s="100">
        <f t="shared" si="13"/>
        <v>0</v>
      </c>
      <c r="E41" s="270">
        <f t="shared" si="13"/>
        <v>0</v>
      </c>
      <c r="F41" s="100">
        <f t="shared" si="3"/>
        <v>0</v>
      </c>
      <c r="G41" s="100">
        <f t="shared" si="3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0">
        <f t="shared" si="11"/>
        <v>0</v>
      </c>
      <c r="M41" s="410"/>
      <c r="N41" s="440"/>
      <c r="O41" s="441"/>
      <c r="P41" s="437">
        <f t="shared" si="14"/>
        <v>0</v>
      </c>
      <c r="Q41" s="441"/>
      <c r="R41" s="441"/>
      <c r="S41" s="139">
        <f t="shared" si="15"/>
        <v>0</v>
      </c>
      <c r="T41" s="139"/>
      <c r="U41" s="139"/>
      <c r="V41" s="139"/>
      <c r="W41" s="139"/>
      <c r="X41" s="139"/>
      <c r="Y41" s="103"/>
      <c r="Z41" s="432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7.25" customHeight="1">
      <c r="A42" s="134" t="s">
        <v>84</v>
      </c>
      <c r="B42" s="120">
        <v>2275</v>
      </c>
      <c r="C42" s="135">
        <v>200</v>
      </c>
      <c r="D42" s="100">
        <f t="shared" si="13"/>
        <v>0</v>
      </c>
      <c r="E42" s="270">
        <f t="shared" si="13"/>
        <v>0</v>
      </c>
      <c r="F42" s="100">
        <f t="shared" si="3"/>
        <v>0</v>
      </c>
      <c r="G42" s="100">
        <f t="shared" si="3"/>
        <v>0</v>
      </c>
      <c r="H42" s="270">
        <f t="shared" si="11"/>
        <v>0</v>
      </c>
      <c r="I42" s="270">
        <f t="shared" si="11"/>
        <v>0</v>
      </c>
      <c r="J42" s="270">
        <f t="shared" si="11"/>
        <v>0</v>
      </c>
      <c r="K42" s="270">
        <f t="shared" si="11"/>
        <v>0</v>
      </c>
      <c r="L42" s="270">
        <f t="shared" si="11"/>
        <v>0</v>
      </c>
      <c r="M42" s="447"/>
      <c r="N42" s="448"/>
      <c r="O42" s="449"/>
      <c r="P42" s="450">
        <f t="shared" si="14"/>
        <v>0</v>
      </c>
      <c r="Q42" s="449"/>
      <c r="R42" s="449"/>
      <c r="S42" s="451">
        <f t="shared" si="15"/>
        <v>0</v>
      </c>
      <c r="T42" s="451"/>
      <c r="U42" s="451"/>
      <c r="V42" s="451"/>
      <c r="W42" s="451"/>
      <c r="X42" s="451"/>
      <c r="Y42" s="138"/>
      <c r="Z42" s="452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7.25" customHeight="1">
      <c r="A43" s="134" t="s">
        <v>85</v>
      </c>
      <c r="B43" s="120">
        <v>2276</v>
      </c>
      <c r="C43" s="122">
        <v>210</v>
      </c>
      <c r="D43" s="100">
        <f t="shared" si="13"/>
        <v>0</v>
      </c>
      <c r="E43" s="270">
        <f t="shared" si="13"/>
        <v>0</v>
      </c>
      <c r="F43" s="277" t="e">
        <f t="shared" si="3"/>
        <v>#REF!</v>
      </c>
      <c r="G43" s="100" t="e">
        <f t="shared" si="3"/>
        <v>#REF!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0">
        <f t="shared" si="11"/>
        <v>0</v>
      </c>
      <c r="M43" s="410"/>
      <c r="N43" s="440"/>
      <c r="O43" s="441"/>
      <c r="P43" s="437">
        <f t="shared" si="14"/>
        <v>0</v>
      </c>
      <c r="Q43" s="441"/>
      <c r="R43" s="441"/>
      <c r="S43" s="139">
        <f t="shared" si="15"/>
        <v>0</v>
      </c>
      <c r="T43" s="139"/>
      <c r="U43" s="139"/>
      <c r="V43" s="139" t="e">
        <f>V48+V47</f>
        <v>#REF!</v>
      </c>
      <c r="W43" s="139" t="e">
        <f>W48+W47</f>
        <v>#REF!</v>
      </c>
      <c r="X43" s="139" t="e">
        <f>X48+X47</f>
        <v>#REF!</v>
      </c>
      <c r="Y43" s="139" t="e">
        <f>Y48+Y47</f>
        <v>#REF!</v>
      </c>
      <c r="Z43" s="139" t="e">
        <f>Z48+Z47</f>
        <v>#REF!</v>
      </c>
      <c r="AA43" s="139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7.2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453"/>
      <c r="N44" s="454"/>
      <c r="O44" s="453"/>
      <c r="P44" s="455"/>
      <c r="Q44" s="453"/>
      <c r="R44" s="453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453"/>
      <c r="N45" s="454"/>
      <c r="O45" s="453"/>
      <c r="P45" s="455"/>
      <c r="Q45" s="453"/>
      <c r="R45" s="453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456">
        <v>1</v>
      </c>
      <c r="N46" s="152">
        <v>2</v>
      </c>
      <c r="O46" s="152">
        <v>3</v>
      </c>
      <c r="P46" s="152">
        <v>4</v>
      </c>
      <c r="Q46" s="152">
        <v>5</v>
      </c>
      <c r="R46" s="152">
        <v>5</v>
      </c>
      <c r="S46" s="152">
        <v>6</v>
      </c>
      <c r="T46" s="152">
        <v>6</v>
      </c>
      <c r="U46" s="152">
        <v>7</v>
      </c>
      <c r="V46" s="152">
        <v>8</v>
      </c>
      <c r="W46" s="153">
        <v>9</v>
      </c>
      <c r="X46" s="153">
        <v>10</v>
      </c>
      <c r="Y46" s="103"/>
      <c r="Z46" s="139"/>
      <c r="AA46" s="103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33" customHeight="1">
      <c r="A47" s="154" t="s">
        <v>87</v>
      </c>
      <c r="B47" s="155">
        <v>2280</v>
      </c>
      <c r="C47" s="156">
        <v>220</v>
      </c>
      <c r="D47" s="429">
        <f t="shared" si="13"/>
        <v>5603370</v>
      </c>
      <c r="E47" s="270">
        <f t="shared" si="13"/>
        <v>0</v>
      </c>
      <c r="F47" s="100">
        <f t="shared" si="3"/>
        <v>0</v>
      </c>
      <c r="G47" s="100">
        <f t="shared" si="3"/>
        <v>0</v>
      </c>
      <c r="H47" s="270">
        <f t="shared" si="11"/>
        <v>0</v>
      </c>
      <c r="I47" s="270">
        <f t="shared" si="11"/>
        <v>5603370</v>
      </c>
      <c r="J47" s="371">
        <f t="shared" si="11"/>
        <v>5603370</v>
      </c>
      <c r="K47" s="371">
        <f t="shared" si="11"/>
        <v>5603370</v>
      </c>
      <c r="L47" s="270">
        <f t="shared" si="11"/>
        <v>0</v>
      </c>
      <c r="M47" s="457">
        <f>M49+M48</f>
        <v>5603370</v>
      </c>
      <c r="N47" s="458"/>
      <c r="O47" s="459">
        <f>O49+O48</f>
        <v>0</v>
      </c>
      <c r="P47" s="460">
        <f>SUM(P48:P49)</f>
        <v>0</v>
      </c>
      <c r="Q47" s="459">
        <f>Q49+Q48</f>
        <v>0</v>
      </c>
      <c r="R47" s="459">
        <f>R49+R48</f>
        <v>5603370</v>
      </c>
      <c r="S47" s="459">
        <f>S49+S48</f>
        <v>5603370</v>
      </c>
      <c r="T47" s="459">
        <f>T49+T48</f>
        <v>5603370</v>
      </c>
      <c r="U47" s="459">
        <f>U49+U48</f>
        <v>0</v>
      </c>
      <c r="V47" s="461"/>
      <c r="W47" s="461"/>
      <c r="X47" s="461"/>
      <c r="Y47" s="159"/>
      <c r="Z47" s="462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3"/>
        <v>0</v>
      </c>
      <c r="E48" s="270">
        <f t="shared" si="13"/>
        <v>0</v>
      </c>
      <c r="F48" s="277" t="e">
        <f t="shared" si="3"/>
        <v>#REF!</v>
      </c>
      <c r="G48" s="100" t="e">
        <f t="shared" si="3"/>
        <v>#REF!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410"/>
      <c r="N48" s="440"/>
      <c r="O48" s="441"/>
      <c r="P48" s="437">
        <f>N48+O48-R48</f>
        <v>0</v>
      </c>
      <c r="Q48" s="441"/>
      <c r="R48" s="441"/>
      <c r="S48" s="139">
        <f>Q48+R48-U48</f>
        <v>0</v>
      </c>
      <c r="T48" s="139"/>
      <c r="U48" s="139"/>
      <c r="V48" s="139" t="e">
        <f>V49+#REF!</f>
        <v>#REF!</v>
      </c>
      <c r="W48" s="139" t="e">
        <f>W49+#REF!</f>
        <v>#REF!</v>
      </c>
      <c r="X48" s="139" t="e">
        <f>X49+#REF!</f>
        <v>#REF!</v>
      </c>
      <c r="Y48" s="139" t="e">
        <f>Y49+#REF!</f>
        <v>#REF!</v>
      </c>
      <c r="Z48" s="432" t="e">
        <f>Z49+#REF!</f>
        <v>#REF!</v>
      </c>
      <c r="AA48" s="108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ht="34.5" customHeight="1" thickBot="1">
      <c r="A49" s="160" t="s">
        <v>89</v>
      </c>
      <c r="B49" s="120">
        <v>2282</v>
      </c>
      <c r="C49" s="122">
        <v>240</v>
      </c>
      <c r="D49" s="429">
        <f t="shared" si="13"/>
        <v>5603370</v>
      </c>
      <c r="E49" s="270">
        <f t="shared" si="13"/>
        <v>5603370</v>
      </c>
      <c r="F49" s="100">
        <f t="shared" si="3"/>
        <v>5603370</v>
      </c>
      <c r="G49" s="100">
        <f t="shared" si="3"/>
        <v>0</v>
      </c>
      <c r="H49" s="270">
        <f t="shared" si="11"/>
        <v>0</v>
      </c>
      <c r="I49" s="270">
        <f t="shared" si="11"/>
        <v>5603370</v>
      </c>
      <c r="J49" s="371">
        <f t="shared" si="11"/>
        <v>5603370</v>
      </c>
      <c r="K49" s="371">
        <f t="shared" si="11"/>
        <v>5603370</v>
      </c>
      <c r="L49" s="270">
        <f t="shared" si="11"/>
        <v>0</v>
      </c>
      <c r="M49" s="463">
        <v>5603370</v>
      </c>
      <c r="N49" s="464">
        <v>5603370</v>
      </c>
      <c r="O49" s="465"/>
      <c r="P49" s="466">
        <f>N49+O49-R49</f>
        <v>0</v>
      </c>
      <c r="Q49" s="465"/>
      <c r="R49" s="465">
        <v>5603370</v>
      </c>
      <c r="S49" s="139">
        <f>Q49+R49-U49</f>
        <v>5603370</v>
      </c>
      <c r="T49" s="139">
        <v>5603370</v>
      </c>
      <c r="U49" s="139"/>
      <c r="V49" s="139"/>
      <c r="W49" s="139"/>
      <c r="X49" s="139"/>
      <c r="Y49" s="103"/>
      <c r="Z49" s="432"/>
      <c r="AA49" s="104"/>
      <c r="AB49" s="104"/>
      <c r="AC49" s="104"/>
      <c r="AD49" s="104"/>
      <c r="AE49" s="104"/>
      <c r="AF49" s="104"/>
      <c r="AG49" s="104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3"/>
        <v>0</v>
      </c>
      <c r="E50" s="270">
        <f t="shared" si="13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410">
        <f>M51+M52</f>
        <v>0</v>
      </c>
      <c r="N50" s="410">
        <f aca="true" t="shared" si="17" ref="N50:U50">N51+N52</f>
        <v>0</v>
      </c>
      <c r="O50" s="410">
        <f t="shared" si="17"/>
        <v>0</v>
      </c>
      <c r="P50" s="410">
        <f t="shared" si="17"/>
        <v>0</v>
      </c>
      <c r="Q50" s="410">
        <f t="shared" si="17"/>
        <v>0</v>
      </c>
      <c r="R50" s="410">
        <f t="shared" si="17"/>
        <v>0</v>
      </c>
      <c r="S50" s="410">
        <f t="shared" si="17"/>
        <v>0</v>
      </c>
      <c r="T50" s="410">
        <f t="shared" si="17"/>
        <v>0</v>
      </c>
      <c r="U50" s="410">
        <f t="shared" si="17"/>
        <v>0</v>
      </c>
      <c r="V50" s="139">
        <f>V51</f>
        <v>0</v>
      </c>
      <c r="W50" s="139">
        <f>W51</f>
        <v>0</v>
      </c>
      <c r="X50" s="139">
        <f>X51</f>
        <v>0</v>
      </c>
      <c r="Y50" s="139">
        <f>Y51</f>
        <v>0</v>
      </c>
      <c r="Z50" s="432">
        <f>Z51</f>
        <v>0</v>
      </c>
      <c r="AA50" s="108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3"/>
        <v>0</v>
      </c>
      <c r="E51" s="270">
        <f t="shared" si="13"/>
        <v>0</v>
      </c>
      <c r="F51" s="277">
        <f t="shared" si="16"/>
        <v>0</v>
      </c>
      <c r="G51" s="100">
        <f t="shared" si="16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457"/>
      <c r="N51" s="457"/>
      <c r="O51" s="457"/>
      <c r="P51" s="457"/>
      <c r="Q51" s="457"/>
      <c r="R51" s="457"/>
      <c r="S51" s="139">
        <f>Q51+R51-U51</f>
        <v>0</v>
      </c>
      <c r="T51" s="457"/>
      <c r="U51" s="457"/>
      <c r="V51" s="139">
        <f>V52+V53</f>
        <v>0</v>
      </c>
      <c r="W51" s="139">
        <f>W52+W53</f>
        <v>0</v>
      </c>
      <c r="X51" s="139">
        <f>X52+X53</f>
        <v>0</v>
      </c>
      <c r="Y51" s="139">
        <f>Y52+Y53</f>
        <v>0</v>
      </c>
      <c r="Z51" s="432">
        <f>Z52+Z53</f>
        <v>0</v>
      </c>
      <c r="AA51" s="108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15" customHeight="1">
      <c r="A52" s="169" t="s">
        <v>92</v>
      </c>
      <c r="B52" s="98">
        <v>2420</v>
      </c>
      <c r="C52" s="168">
        <v>270</v>
      </c>
      <c r="D52" s="100">
        <f t="shared" si="13"/>
        <v>0</v>
      </c>
      <c r="E52" s="270">
        <f t="shared" si="13"/>
        <v>0</v>
      </c>
      <c r="F52" s="277">
        <f t="shared" si="16"/>
        <v>0</v>
      </c>
      <c r="G52" s="100">
        <f t="shared" si="16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410"/>
      <c r="N52" s="437"/>
      <c r="O52" s="441"/>
      <c r="P52" s="437">
        <f>N52+O52-R52</f>
        <v>0</v>
      </c>
      <c r="Q52" s="441"/>
      <c r="R52" s="441"/>
      <c r="S52" s="139">
        <f>Q52+R52-U52</f>
        <v>0</v>
      </c>
      <c r="T52" s="139"/>
      <c r="U52" s="139"/>
      <c r="V52" s="139"/>
      <c r="W52" s="139"/>
      <c r="X52" s="139"/>
      <c r="Y52" s="139"/>
      <c r="Z52" s="432"/>
      <c r="AA52" s="108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3"/>
        <v>0</v>
      </c>
      <c r="E53" s="270">
        <f t="shared" si="13"/>
        <v>0</v>
      </c>
      <c r="F53" s="277">
        <f t="shared" si="16"/>
        <v>0</v>
      </c>
      <c r="G53" s="100">
        <f t="shared" si="16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410">
        <f>M54+M55+M56</f>
        <v>0</v>
      </c>
      <c r="N53" s="410">
        <f aca="true" t="shared" si="18" ref="N53:AA54">N54+N55+N56</f>
        <v>0</v>
      </c>
      <c r="O53" s="410">
        <f t="shared" si="18"/>
        <v>0</v>
      </c>
      <c r="P53" s="410">
        <f t="shared" si="18"/>
        <v>0</v>
      </c>
      <c r="Q53" s="410">
        <f t="shared" si="18"/>
        <v>0</v>
      </c>
      <c r="R53" s="410">
        <f t="shared" si="18"/>
        <v>0</v>
      </c>
      <c r="S53" s="410">
        <f t="shared" si="18"/>
        <v>0</v>
      </c>
      <c r="T53" s="410">
        <f t="shared" si="18"/>
        <v>0</v>
      </c>
      <c r="U53" s="410">
        <f t="shared" si="18"/>
        <v>0</v>
      </c>
      <c r="V53" s="410">
        <f t="shared" si="18"/>
        <v>0</v>
      </c>
      <c r="W53" s="410">
        <f t="shared" si="18"/>
        <v>0</v>
      </c>
      <c r="X53" s="410">
        <f t="shared" si="18"/>
        <v>0</v>
      </c>
      <c r="Y53" s="410">
        <f t="shared" si="18"/>
        <v>0</v>
      </c>
      <c r="Z53" s="139">
        <f>Z55+Z54</f>
        <v>0</v>
      </c>
      <c r="AA53" s="108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3"/>
        <v>0</v>
      </c>
      <c r="E54" s="270">
        <f t="shared" si="13"/>
        <v>0</v>
      </c>
      <c r="F54" s="277">
        <f t="shared" si="16"/>
        <v>0</v>
      </c>
      <c r="G54" s="100">
        <f t="shared" si="16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410"/>
      <c r="N54" s="410"/>
      <c r="O54" s="441"/>
      <c r="P54" s="446"/>
      <c r="Q54" s="441"/>
      <c r="R54" s="441"/>
      <c r="S54" s="467">
        <f>Q54+R54-U54</f>
        <v>0</v>
      </c>
      <c r="T54" s="441"/>
      <c r="U54" s="441"/>
      <c r="V54" s="441">
        <f t="shared" si="18"/>
        <v>0</v>
      </c>
      <c r="W54" s="441">
        <f t="shared" si="18"/>
        <v>0</v>
      </c>
      <c r="X54" s="441">
        <f t="shared" si="18"/>
        <v>0</v>
      </c>
      <c r="Y54" s="441">
        <f t="shared" si="18"/>
        <v>0</v>
      </c>
      <c r="Z54" s="441">
        <f t="shared" si="18"/>
        <v>0</v>
      </c>
      <c r="AA54" s="441">
        <f t="shared" si="18"/>
        <v>0</v>
      </c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 t="shared" si="13"/>
        <v>0</v>
      </c>
      <c r="E55" s="270">
        <f t="shared" si="13"/>
        <v>0</v>
      </c>
      <c r="F55" s="100">
        <f t="shared" si="16"/>
        <v>0</v>
      </c>
      <c r="G55" s="100">
        <f t="shared" si="16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410"/>
      <c r="N55" s="437"/>
      <c r="O55" s="441"/>
      <c r="P55" s="437">
        <f>N55+O55-R55</f>
        <v>0</v>
      </c>
      <c r="Q55" s="441"/>
      <c r="R55" s="441"/>
      <c r="S55" s="467">
        <f>Q55+R55-U55</f>
        <v>0</v>
      </c>
      <c r="T55" s="467"/>
      <c r="U55" s="467"/>
      <c r="V55" s="468"/>
      <c r="W55" s="468"/>
      <c r="X55" s="468"/>
      <c r="Y55" s="469"/>
      <c r="Z55" s="470"/>
      <c r="AA55" s="40"/>
      <c r="AB55" s="40"/>
      <c r="AC55" s="40"/>
      <c r="AD55" s="40"/>
      <c r="AE55" s="40"/>
      <c r="AF55" s="40"/>
      <c r="AG55" s="40"/>
    </row>
    <row r="56" spans="1:33" s="109" customFormat="1" ht="16.5" customHeight="1">
      <c r="A56" s="174" t="s">
        <v>96</v>
      </c>
      <c r="B56" s="120">
        <v>2630</v>
      </c>
      <c r="C56" s="122">
        <v>310</v>
      </c>
      <c r="D56" s="100">
        <f t="shared" si="13"/>
        <v>0</v>
      </c>
      <c r="E56" s="270">
        <f t="shared" si="13"/>
        <v>0</v>
      </c>
      <c r="F56" s="100">
        <f t="shared" si="16"/>
        <v>0</v>
      </c>
      <c r="G56" s="100">
        <f t="shared" si="16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410"/>
      <c r="N56" s="437"/>
      <c r="O56" s="441"/>
      <c r="P56" s="437">
        <f>N56+O56-R56</f>
        <v>0</v>
      </c>
      <c r="Q56" s="441"/>
      <c r="R56" s="441"/>
      <c r="S56" s="467">
        <f>Q56+R56-U56</f>
        <v>0</v>
      </c>
      <c r="T56" s="138"/>
      <c r="U56" s="138"/>
      <c r="V56" s="138"/>
      <c r="W56" s="138"/>
      <c r="X56" s="138"/>
      <c r="Y56" s="138"/>
      <c r="Z56" s="471"/>
      <c r="AA56" s="108"/>
      <c r="AB56" s="108"/>
      <c r="AC56" s="108"/>
      <c r="AD56" s="108"/>
      <c r="AE56" s="108"/>
      <c r="AF56" s="108"/>
      <c r="AG56" s="108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3"/>
        <v>0</v>
      </c>
      <c r="E57" s="270">
        <f t="shared" si="13"/>
        <v>0</v>
      </c>
      <c r="F57" s="270">
        <f t="shared" si="16"/>
        <v>0</v>
      </c>
      <c r="G57" s="270">
        <f t="shared" si="16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410">
        <f>M58+M59+M60</f>
        <v>0</v>
      </c>
      <c r="N57" s="410"/>
      <c r="O57" s="410">
        <f aca="true" t="shared" si="19" ref="O57:U57">O58+O59+O60</f>
        <v>0</v>
      </c>
      <c r="P57" s="410">
        <f t="shared" si="19"/>
        <v>0</v>
      </c>
      <c r="Q57" s="410">
        <f t="shared" si="19"/>
        <v>0</v>
      </c>
      <c r="R57" s="410">
        <f t="shared" si="19"/>
        <v>0</v>
      </c>
      <c r="S57" s="410">
        <f t="shared" si="19"/>
        <v>0</v>
      </c>
      <c r="T57" s="410">
        <f t="shared" si="19"/>
        <v>0</v>
      </c>
      <c r="U57" s="410">
        <f t="shared" si="19"/>
        <v>0</v>
      </c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3"/>
        <v>0</v>
      </c>
      <c r="E58" s="270">
        <f t="shared" si="13"/>
        <v>0</v>
      </c>
      <c r="F58" s="270">
        <f t="shared" si="16"/>
        <v>0</v>
      </c>
      <c r="G58" s="270">
        <f t="shared" si="16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410"/>
      <c r="N58" s="437"/>
      <c r="O58" s="441"/>
      <c r="P58" s="437">
        <f>N58+O58-R58</f>
        <v>0</v>
      </c>
      <c r="Q58" s="441"/>
      <c r="R58" s="441"/>
      <c r="S58" s="467">
        <f>Q58+R58-U58</f>
        <v>0</v>
      </c>
      <c r="T58" s="407"/>
      <c r="U58" s="407"/>
      <c r="V58" s="407"/>
      <c r="W58" s="407"/>
      <c r="X58" s="407"/>
      <c r="Y58" s="407"/>
      <c r="Z58" s="407"/>
      <c r="AA58" s="40"/>
      <c r="AB58" s="40"/>
      <c r="AC58" s="40"/>
      <c r="AD58" s="40"/>
      <c r="AE58" s="40"/>
      <c r="AF58" s="40"/>
      <c r="AG58" s="40"/>
    </row>
    <row r="59" spans="1:33" ht="14.25" customHeight="1">
      <c r="A59" s="134" t="s">
        <v>99</v>
      </c>
      <c r="B59" s="120">
        <v>2720</v>
      </c>
      <c r="C59" s="122">
        <v>340</v>
      </c>
      <c r="D59" s="100">
        <f t="shared" si="13"/>
        <v>0</v>
      </c>
      <c r="E59" s="270">
        <f t="shared" si="13"/>
        <v>0</v>
      </c>
      <c r="F59" s="270">
        <f t="shared" si="16"/>
        <v>0</v>
      </c>
      <c r="G59" s="270">
        <f t="shared" si="16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410"/>
      <c r="N59" s="410"/>
      <c r="O59" s="410">
        <f>O60+O72+O73+O74</f>
        <v>0</v>
      </c>
      <c r="P59" s="410">
        <f>P60+P72+P73+P74</f>
        <v>0</v>
      </c>
      <c r="Q59" s="410"/>
      <c r="R59" s="410"/>
      <c r="S59" s="467">
        <f>Q59+R59-U59</f>
        <v>0</v>
      </c>
      <c r="T59" s="410"/>
      <c r="U59" s="410"/>
      <c r="V59" s="407"/>
      <c r="W59" s="407"/>
      <c r="X59" s="407"/>
      <c r="Y59" s="407"/>
      <c r="Z59" s="407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 t="shared" si="13"/>
        <v>0</v>
      </c>
      <c r="E60" s="270">
        <f t="shared" si="13"/>
        <v>0</v>
      </c>
      <c r="F60" s="270">
        <f t="shared" si="16"/>
        <v>0</v>
      </c>
      <c r="G60" s="270">
        <f t="shared" si="16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410"/>
      <c r="N60" s="410"/>
      <c r="O60" s="410">
        <f>O61+O62+O65+O68</f>
        <v>0</v>
      </c>
      <c r="P60" s="410">
        <f>P61+P62+P65+P68</f>
        <v>0</v>
      </c>
      <c r="Q60" s="410"/>
      <c r="R60" s="410"/>
      <c r="S60" s="472">
        <f>Q60+R60-U60</f>
        <v>0</v>
      </c>
      <c r="T60" s="410"/>
      <c r="U60" s="410"/>
      <c r="V60" s="407"/>
      <c r="W60" s="407"/>
      <c r="X60" s="407"/>
      <c r="Y60" s="407"/>
      <c r="Z60" s="407"/>
      <c r="AA60" s="40"/>
      <c r="AB60" s="40"/>
      <c r="AC60" s="40"/>
      <c r="AD60" s="40"/>
      <c r="AE60" s="40"/>
      <c r="AF60" s="40"/>
      <c r="AG60" s="40"/>
    </row>
    <row r="61" spans="1:33" ht="19.5" customHeight="1">
      <c r="A61" s="173" t="s">
        <v>101</v>
      </c>
      <c r="B61" s="128">
        <v>2800</v>
      </c>
      <c r="C61" s="179">
        <v>360</v>
      </c>
      <c r="D61" s="100">
        <f t="shared" si="13"/>
        <v>0</v>
      </c>
      <c r="E61" s="270">
        <f t="shared" si="13"/>
        <v>0</v>
      </c>
      <c r="F61" s="270">
        <f t="shared" si="16"/>
        <v>0</v>
      </c>
      <c r="G61" s="270">
        <f t="shared" si="16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410"/>
      <c r="N61" s="437"/>
      <c r="O61" s="441"/>
      <c r="P61" s="437">
        <f>N61+O61-R61</f>
        <v>0</v>
      </c>
      <c r="Q61" s="441"/>
      <c r="R61" s="441"/>
      <c r="S61" s="407">
        <f>Q61+R61-U61</f>
        <v>0</v>
      </c>
      <c r="T61" s="407"/>
      <c r="U61" s="407"/>
      <c r="V61" s="407"/>
      <c r="W61" s="407"/>
      <c r="X61" s="407"/>
      <c r="Y61" s="407"/>
      <c r="Z61" s="407"/>
      <c r="AA61" s="40"/>
      <c r="AB61" s="40"/>
      <c r="AC61" s="40"/>
      <c r="AD61" s="40"/>
      <c r="AE61" s="40"/>
      <c r="AF61" s="40"/>
      <c r="AG61" s="40"/>
    </row>
    <row r="62" spans="1:33" ht="12.75" customHeight="1">
      <c r="A62" s="168" t="s">
        <v>102</v>
      </c>
      <c r="B62" s="119">
        <v>3000</v>
      </c>
      <c r="C62" s="119">
        <v>370</v>
      </c>
      <c r="D62" s="100">
        <f t="shared" si="13"/>
        <v>0</v>
      </c>
      <c r="E62" s="270">
        <f t="shared" si="13"/>
        <v>0</v>
      </c>
      <c r="F62" s="270">
        <f t="shared" si="16"/>
        <v>0</v>
      </c>
      <c r="G62" s="270">
        <f t="shared" si="16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410">
        <f>M63+M77</f>
        <v>0</v>
      </c>
      <c r="N62" s="410">
        <f aca="true" t="shared" si="20" ref="N62:U62">N63+N77</f>
        <v>0</v>
      </c>
      <c r="O62" s="410">
        <f t="shared" si="20"/>
        <v>0</v>
      </c>
      <c r="P62" s="410">
        <f t="shared" si="20"/>
        <v>0</v>
      </c>
      <c r="Q62" s="410">
        <f t="shared" si="20"/>
        <v>0</v>
      </c>
      <c r="R62" s="410">
        <f t="shared" si="20"/>
        <v>0</v>
      </c>
      <c r="S62" s="410">
        <f t="shared" si="20"/>
        <v>0</v>
      </c>
      <c r="T62" s="410">
        <f t="shared" si="20"/>
        <v>0</v>
      </c>
      <c r="U62" s="410">
        <f t="shared" si="20"/>
        <v>0</v>
      </c>
      <c r="V62" s="407"/>
      <c r="W62" s="407"/>
      <c r="X62" s="407"/>
      <c r="Y62" s="407"/>
      <c r="Z62" s="407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3"/>
        <v>0</v>
      </c>
      <c r="E63" s="270">
        <f t="shared" si="13"/>
        <v>0</v>
      </c>
      <c r="F63" s="270">
        <f t="shared" si="16"/>
        <v>0</v>
      </c>
      <c r="G63" s="270">
        <f t="shared" si="16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447">
        <f>M64+M65+M68+M71+M75+M76</f>
        <v>0</v>
      </c>
      <c r="N63" s="447">
        <f aca="true" t="shared" si="21" ref="N63:U63">N64+N65+N68+N71+N75+N76</f>
        <v>0</v>
      </c>
      <c r="O63" s="447">
        <f t="shared" si="21"/>
        <v>0</v>
      </c>
      <c r="P63" s="447">
        <f t="shared" si="21"/>
        <v>0</v>
      </c>
      <c r="Q63" s="447">
        <f t="shared" si="21"/>
        <v>0</v>
      </c>
      <c r="R63" s="447">
        <f t="shared" si="21"/>
        <v>0</v>
      </c>
      <c r="S63" s="447">
        <f t="shared" si="21"/>
        <v>0</v>
      </c>
      <c r="T63" s="447">
        <f t="shared" si="21"/>
        <v>0</v>
      </c>
      <c r="U63" s="447">
        <f t="shared" si="21"/>
        <v>0</v>
      </c>
      <c r="V63" s="407"/>
      <c r="W63" s="407"/>
      <c r="X63" s="407"/>
      <c r="Y63" s="407"/>
      <c r="Z63" s="407"/>
      <c r="AA63" s="180"/>
      <c r="AB63" s="180"/>
      <c r="AC63" s="180"/>
      <c r="AD63" s="180"/>
      <c r="AE63" s="180"/>
      <c r="AF63" s="180"/>
      <c r="AG63" s="180"/>
    </row>
    <row r="64" spans="1:33" ht="18" customHeight="1">
      <c r="A64" s="174" t="s">
        <v>104</v>
      </c>
      <c r="B64" s="132">
        <v>3110</v>
      </c>
      <c r="C64" s="181">
        <v>390</v>
      </c>
      <c r="D64" s="100">
        <f t="shared" si="13"/>
        <v>0</v>
      </c>
      <c r="E64" s="270">
        <f t="shared" si="13"/>
        <v>0</v>
      </c>
      <c r="F64" s="270">
        <f t="shared" si="16"/>
        <v>0</v>
      </c>
      <c r="G64" s="270">
        <f t="shared" si="16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447"/>
      <c r="N64" s="437"/>
      <c r="O64" s="449"/>
      <c r="P64" s="437">
        <f>N64+O64-R64</f>
        <v>0</v>
      </c>
      <c r="Q64" s="449"/>
      <c r="R64" s="449"/>
      <c r="S64" s="407">
        <f>Q64+R64-U64</f>
        <v>0</v>
      </c>
      <c r="T64" s="407"/>
      <c r="U64" s="407"/>
      <c r="V64" s="407"/>
      <c r="W64" s="407"/>
      <c r="X64" s="407"/>
      <c r="Y64" s="407"/>
      <c r="Z64" s="407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3"/>
        <v>0</v>
      </c>
      <c r="E65" s="270">
        <f t="shared" si="13"/>
        <v>0</v>
      </c>
      <c r="F65" s="270">
        <f t="shared" si="16"/>
        <v>0</v>
      </c>
      <c r="G65" s="270">
        <f t="shared" si="16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410">
        <f aca="true" t="shared" si="22" ref="M65:U65">SUM(M66:M67)</f>
        <v>0</v>
      </c>
      <c r="N65" s="410">
        <f t="shared" si="22"/>
        <v>0</v>
      </c>
      <c r="O65" s="410">
        <f t="shared" si="22"/>
        <v>0</v>
      </c>
      <c r="P65" s="410">
        <f t="shared" si="22"/>
        <v>0</v>
      </c>
      <c r="Q65" s="410">
        <f t="shared" si="22"/>
        <v>0</v>
      </c>
      <c r="R65" s="410">
        <f t="shared" si="22"/>
        <v>0</v>
      </c>
      <c r="S65" s="410">
        <f t="shared" si="22"/>
        <v>0</v>
      </c>
      <c r="T65" s="410">
        <f t="shared" si="22"/>
        <v>0</v>
      </c>
      <c r="U65" s="410">
        <f t="shared" si="22"/>
        <v>0</v>
      </c>
      <c r="V65" s="407"/>
      <c r="W65" s="407"/>
      <c r="X65" s="407"/>
      <c r="Y65" s="407"/>
      <c r="Z65" s="407"/>
      <c r="AA65" s="40"/>
      <c r="AB65" s="40"/>
      <c r="AC65" s="40"/>
      <c r="AD65" s="40"/>
      <c r="AE65" s="40"/>
      <c r="AF65" s="40"/>
      <c r="AG65" s="40"/>
    </row>
    <row r="66" spans="1:33" ht="17.25" customHeight="1">
      <c r="A66" s="134" t="s">
        <v>106</v>
      </c>
      <c r="B66" s="182">
        <v>3121</v>
      </c>
      <c r="C66" s="183">
        <v>410</v>
      </c>
      <c r="D66" s="100">
        <f t="shared" si="13"/>
        <v>0</v>
      </c>
      <c r="E66" s="270">
        <f t="shared" si="13"/>
        <v>0</v>
      </c>
      <c r="F66" s="270">
        <f aca="true" t="shared" si="23" ref="F66:G83">N66+V66</f>
        <v>0</v>
      </c>
      <c r="G66" s="270">
        <f t="shared" si="23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447"/>
      <c r="N66" s="437"/>
      <c r="O66" s="449"/>
      <c r="P66" s="437">
        <f>N66+O66-R66</f>
        <v>0</v>
      </c>
      <c r="Q66" s="449"/>
      <c r="R66" s="449"/>
      <c r="S66" s="407">
        <f>Q66+R66-U66</f>
        <v>0</v>
      </c>
      <c r="T66" s="407"/>
      <c r="U66" s="407"/>
      <c r="V66" s="407"/>
      <c r="W66" s="407"/>
      <c r="X66" s="407"/>
      <c r="Y66" s="407"/>
      <c r="Z66" s="407"/>
      <c r="AA66" s="40"/>
      <c r="AB66" s="40"/>
      <c r="AC66" s="40"/>
      <c r="AD66" s="40"/>
      <c r="AE66" s="40"/>
      <c r="AF66" s="40"/>
      <c r="AG66" s="40"/>
    </row>
    <row r="67" spans="1:33" ht="17.25" customHeight="1">
      <c r="A67" s="134" t="s">
        <v>107</v>
      </c>
      <c r="B67" s="182">
        <v>3122</v>
      </c>
      <c r="C67" s="183">
        <v>420</v>
      </c>
      <c r="D67" s="100">
        <f t="shared" si="13"/>
        <v>0</v>
      </c>
      <c r="E67" s="270">
        <f t="shared" si="13"/>
        <v>0</v>
      </c>
      <c r="F67" s="270">
        <f t="shared" si="23"/>
        <v>0</v>
      </c>
      <c r="G67" s="270">
        <f t="shared" si="23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447"/>
      <c r="N67" s="437"/>
      <c r="O67" s="449"/>
      <c r="P67" s="437">
        <f>N67+O67-R67</f>
        <v>0</v>
      </c>
      <c r="Q67" s="449"/>
      <c r="R67" s="449"/>
      <c r="S67" s="407">
        <f>Q67+R67-U67</f>
        <v>0</v>
      </c>
      <c r="T67" s="407"/>
      <c r="U67" s="407"/>
      <c r="V67" s="407"/>
      <c r="W67" s="407"/>
      <c r="X67" s="407"/>
      <c r="Y67" s="407"/>
      <c r="Z67" s="407"/>
      <c r="AA67" s="40"/>
      <c r="AB67" s="40"/>
      <c r="AC67" s="40"/>
      <c r="AD67" s="40"/>
      <c r="AE67" s="40"/>
      <c r="AF67" s="40"/>
      <c r="AG67" s="40"/>
    </row>
    <row r="68" spans="1:33" ht="17.25" customHeight="1">
      <c r="A68" s="184" t="s">
        <v>108</v>
      </c>
      <c r="B68" s="185" t="s">
        <v>109</v>
      </c>
      <c r="C68" s="186">
        <v>430</v>
      </c>
      <c r="D68" s="100">
        <f t="shared" si="13"/>
        <v>0</v>
      </c>
      <c r="E68" s="270">
        <f t="shared" si="13"/>
        <v>0</v>
      </c>
      <c r="F68" s="270">
        <f t="shared" si="23"/>
        <v>0</v>
      </c>
      <c r="G68" s="270">
        <f t="shared" si="23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410">
        <f>SUM(M69:M70)</f>
        <v>0</v>
      </c>
      <c r="N68" s="410">
        <f aca="true" t="shared" si="24" ref="N68:U68">SUM(N69:N70)</f>
        <v>0</v>
      </c>
      <c r="O68" s="410">
        <f t="shared" si="24"/>
        <v>0</v>
      </c>
      <c r="P68" s="410">
        <f t="shared" si="24"/>
        <v>0</v>
      </c>
      <c r="Q68" s="410">
        <f t="shared" si="24"/>
        <v>0</v>
      </c>
      <c r="R68" s="410">
        <f t="shared" si="24"/>
        <v>0</v>
      </c>
      <c r="S68" s="410">
        <f t="shared" si="24"/>
        <v>0</v>
      </c>
      <c r="T68" s="410">
        <f t="shared" si="24"/>
        <v>0</v>
      </c>
      <c r="U68" s="410">
        <f t="shared" si="24"/>
        <v>0</v>
      </c>
      <c r="V68" s="407"/>
      <c r="W68" s="407"/>
      <c r="X68" s="407"/>
      <c r="Y68" s="407"/>
      <c r="Z68" s="407"/>
      <c r="AA68" s="40"/>
      <c r="AB68" s="40"/>
      <c r="AC68" s="40"/>
      <c r="AD68" s="40"/>
      <c r="AE68" s="40"/>
      <c r="AF68" s="40"/>
      <c r="AG68" s="40"/>
    </row>
    <row r="69" spans="1:33" ht="17.25" customHeight="1">
      <c r="A69" s="134" t="s">
        <v>110</v>
      </c>
      <c r="B69" s="187">
        <v>3131</v>
      </c>
      <c r="C69" s="187">
        <v>440</v>
      </c>
      <c r="D69" s="100">
        <f t="shared" si="13"/>
        <v>0</v>
      </c>
      <c r="E69" s="270">
        <f t="shared" si="13"/>
        <v>0</v>
      </c>
      <c r="F69" s="270">
        <f t="shared" si="23"/>
        <v>0</v>
      </c>
      <c r="G69" s="270">
        <f t="shared" si="23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447"/>
      <c r="N69" s="437"/>
      <c r="O69" s="449"/>
      <c r="P69" s="437">
        <f>N69+O69-R69</f>
        <v>0</v>
      </c>
      <c r="Q69" s="449"/>
      <c r="R69" s="449"/>
      <c r="S69" s="407">
        <f>Q69+R69-U69</f>
        <v>0</v>
      </c>
      <c r="T69" s="407"/>
      <c r="U69" s="407"/>
      <c r="V69" s="407"/>
      <c r="W69" s="407"/>
      <c r="X69" s="407"/>
      <c r="Y69" s="407"/>
      <c r="Z69" s="407"/>
      <c r="AA69" s="40"/>
      <c r="AB69" s="40"/>
      <c r="AC69" s="40"/>
      <c r="AD69" s="40"/>
      <c r="AE69" s="40"/>
      <c r="AF69" s="40"/>
      <c r="AG69" s="40"/>
    </row>
    <row r="70" spans="1:33" ht="17.25" customHeight="1">
      <c r="A70" s="134" t="s">
        <v>111</v>
      </c>
      <c r="B70" s="188">
        <v>3132</v>
      </c>
      <c r="C70" s="188">
        <v>450</v>
      </c>
      <c r="D70" s="100">
        <f t="shared" si="13"/>
        <v>0</v>
      </c>
      <c r="E70" s="270">
        <f t="shared" si="13"/>
        <v>0</v>
      </c>
      <c r="F70" s="270">
        <f t="shared" si="23"/>
        <v>0</v>
      </c>
      <c r="G70" s="270">
        <f t="shared" si="23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447"/>
      <c r="N70" s="437"/>
      <c r="O70" s="449"/>
      <c r="P70" s="437">
        <f>N70+O70-R70</f>
        <v>0</v>
      </c>
      <c r="Q70" s="449"/>
      <c r="R70" s="449"/>
      <c r="S70" s="407">
        <f>Q70+R70-U70</f>
        <v>0</v>
      </c>
      <c r="T70" s="407"/>
      <c r="U70" s="407"/>
      <c r="V70" s="407"/>
      <c r="W70" s="407"/>
      <c r="X70" s="407"/>
      <c r="Y70" s="407"/>
      <c r="Z70" s="407"/>
      <c r="AA70" s="40"/>
      <c r="AB70" s="40"/>
      <c r="AC70" s="40"/>
      <c r="AD70" s="40"/>
      <c r="AE70" s="40"/>
      <c r="AF70" s="40"/>
      <c r="AG70" s="40"/>
    </row>
    <row r="71" spans="1:33" ht="17.25" customHeight="1">
      <c r="A71" s="173" t="s">
        <v>112</v>
      </c>
      <c r="B71" s="182">
        <v>3140</v>
      </c>
      <c r="C71" s="182">
        <v>460</v>
      </c>
      <c r="D71" s="100">
        <f t="shared" si="13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447">
        <f>M72+M73+M74</f>
        <v>0</v>
      </c>
      <c r="N71" s="447">
        <f aca="true" t="shared" si="25" ref="N71:U71">N72+N73+N74</f>
        <v>0</v>
      </c>
      <c r="O71" s="447">
        <f t="shared" si="25"/>
        <v>0</v>
      </c>
      <c r="P71" s="447">
        <f t="shared" si="25"/>
        <v>0</v>
      </c>
      <c r="Q71" s="447">
        <f t="shared" si="25"/>
        <v>0</v>
      </c>
      <c r="R71" s="447">
        <f t="shared" si="25"/>
        <v>0</v>
      </c>
      <c r="S71" s="447">
        <f t="shared" si="25"/>
        <v>0</v>
      </c>
      <c r="T71" s="447">
        <f t="shared" si="25"/>
        <v>0</v>
      </c>
      <c r="U71" s="447">
        <f t="shared" si="25"/>
        <v>0</v>
      </c>
      <c r="V71" s="407"/>
      <c r="W71" s="407"/>
      <c r="X71" s="407"/>
      <c r="Y71" s="407"/>
      <c r="Z71" s="407"/>
      <c r="AA71" s="40"/>
      <c r="AB71" s="40"/>
      <c r="AC71" s="40"/>
      <c r="AD71" s="40"/>
      <c r="AE71" s="40"/>
      <c r="AF71" s="40"/>
      <c r="AG71" s="40"/>
    </row>
    <row r="72" spans="1:33" ht="17.25" customHeight="1">
      <c r="A72" s="134" t="s">
        <v>113</v>
      </c>
      <c r="B72" s="182">
        <v>3141</v>
      </c>
      <c r="C72" s="182">
        <v>470</v>
      </c>
      <c r="D72" s="100">
        <f t="shared" si="13"/>
        <v>0</v>
      </c>
      <c r="E72" s="270">
        <f t="shared" si="13"/>
        <v>0</v>
      </c>
      <c r="F72" s="270">
        <f t="shared" si="23"/>
        <v>0</v>
      </c>
      <c r="G72" s="270">
        <f t="shared" si="23"/>
        <v>0</v>
      </c>
      <c r="H72" s="270">
        <f aca="true" t="shared" si="26" ref="H72:L87">Q72</f>
        <v>0</v>
      </c>
      <c r="I72" s="270">
        <f t="shared" si="26"/>
        <v>0</v>
      </c>
      <c r="J72" s="270">
        <f t="shared" si="26"/>
        <v>0</v>
      </c>
      <c r="K72" s="270">
        <f t="shared" si="26"/>
        <v>0</v>
      </c>
      <c r="L72" s="270">
        <f t="shared" si="26"/>
        <v>0</v>
      </c>
      <c r="M72" s="447"/>
      <c r="N72" s="437"/>
      <c r="O72" s="449"/>
      <c r="P72" s="437">
        <f>N72+O72-R72</f>
        <v>0</v>
      </c>
      <c r="Q72" s="449"/>
      <c r="R72" s="449"/>
      <c r="S72" s="407">
        <f>Q72+R72-U72</f>
        <v>0</v>
      </c>
      <c r="T72" s="407"/>
      <c r="U72" s="407"/>
      <c r="V72" s="407"/>
      <c r="W72" s="407"/>
      <c r="X72" s="407"/>
      <c r="Y72" s="407"/>
      <c r="Z72" s="407"/>
      <c r="AA72" s="40"/>
      <c r="AB72" s="40"/>
      <c r="AC72" s="40"/>
      <c r="AD72" s="40"/>
      <c r="AE72" s="40"/>
      <c r="AF72" s="40"/>
      <c r="AG72" s="40"/>
    </row>
    <row r="73" spans="1:33" ht="17.25" customHeight="1">
      <c r="A73" s="134" t="s">
        <v>114</v>
      </c>
      <c r="B73" s="182">
        <v>3142</v>
      </c>
      <c r="C73" s="182">
        <v>480</v>
      </c>
      <c r="D73" s="100">
        <f t="shared" si="13"/>
        <v>0</v>
      </c>
      <c r="E73" s="270">
        <f t="shared" si="13"/>
        <v>0</v>
      </c>
      <c r="F73" s="270">
        <f t="shared" si="23"/>
        <v>0</v>
      </c>
      <c r="G73" s="270">
        <f t="shared" si="23"/>
        <v>0</v>
      </c>
      <c r="H73" s="270">
        <f t="shared" si="26"/>
        <v>0</v>
      </c>
      <c r="I73" s="270">
        <f t="shared" si="26"/>
        <v>0</v>
      </c>
      <c r="J73" s="270">
        <f t="shared" si="26"/>
        <v>0</v>
      </c>
      <c r="K73" s="270">
        <f t="shared" si="26"/>
        <v>0</v>
      </c>
      <c r="L73" s="270">
        <f t="shared" si="26"/>
        <v>0</v>
      </c>
      <c r="M73" s="447"/>
      <c r="N73" s="437"/>
      <c r="O73" s="449"/>
      <c r="P73" s="437">
        <f>N73+O73-R73</f>
        <v>0</v>
      </c>
      <c r="Q73" s="449"/>
      <c r="R73" s="449"/>
      <c r="S73" s="407">
        <f>Q73+R73-U73</f>
        <v>0</v>
      </c>
      <c r="T73" s="407"/>
      <c r="U73" s="407"/>
      <c r="V73" s="407"/>
      <c r="W73" s="407"/>
      <c r="X73" s="407"/>
      <c r="Y73" s="407"/>
      <c r="Z73" s="407"/>
      <c r="AA73" s="40"/>
      <c r="AB73" s="40"/>
      <c r="AC73" s="40"/>
      <c r="AD73" s="40"/>
      <c r="AE73" s="40"/>
      <c r="AF73" s="40"/>
      <c r="AG73" s="40"/>
    </row>
    <row r="74" spans="1:33" ht="17.25" customHeight="1">
      <c r="A74" s="160" t="s">
        <v>115</v>
      </c>
      <c r="B74" s="182">
        <v>3143</v>
      </c>
      <c r="C74" s="182">
        <v>490</v>
      </c>
      <c r="D74" s="100">
        <f t="shared" si="13"/>
        <v>0</v>
      </c>
      <c r="E74" s="270">
        <f t="shared" si="13"/>
        <v>0</v>
      </c>
      <c r="F74" s="270">
        <f t="shared" si="23"/>
        <v>0</v>
      </c>
      <c r="G74" s="270">
        <f t="shared" si="23"/>
        <v>0</v>
      </c>
      <c r="H74" s="270">
        <f t="shared" si="26"/>
        <v>0</v>
      </c>
      <c r="I74" s="270">
        <f t="shared" si="26"/>
        <v>0</v>
      </c>
      <c r="J74" s="270">
        <f t="shared" si="26"/>
        <v>0</v>
      </c>
      <c r="K74" s="270">
        <f t="shared" si="26"/>
        <v>0</v>
      </c>
      <c r="L74" s="270">
        <f t="shared" si="26"/>
        <v>0</v>
      </c>
      <c r="M74" s="410"/>
      <c r="N74" s="410"/>
      <c r="O74" s="410">
        <f>SUM(O75:O79)</f>
        <v>0</v>
      </c>
      <c r="P74" s="410">
        <f>SUM(P75:P79)</f>
        <v>0</v>
      </c>
      <c r="Q74" s="410"/>
      <c r="R74" s="410"/>
      <c r="S74" s="410">
        <f>SUM(S75:S79)</f>
        <v>0</v>
      </c>
      <c r="T74" s="410"/>
      <c r="U74" s="410"/>
      <c r="V74" s="407"/>
      <c r="W74" s="407"/>
      <c r="X74" s="407"/>
      <c r="Y74" s="407"/>
      <c r="Z74" s="407"/>
      <c r="AA74" s="40"/>
      <c r="AB74" s="40"/>
      <c r="AC74" s="40"/>
      <c r="AD74" s="40"/>
      <c r="AE74" s="40"/>
      <c r="AF74" s="40"/>
      <c r="AG74" s="40"/>
    </row>
    <row r="75" spans="1:33" ht="17.25" customHeight="1">
      <c r="A75" s="170" t="s">
        <v>116</v>
      </c>
      <c r="B75" s="190">
        <v>3150</v>
      </c>
      <c r="C75" s="190">
        <v>500</v>
      </c>
      <c r="D75" s="100">
        <f>M75</f>
        <v>0</v>
      </c>
      <c r="E75" s="270">
        <f>N75</f>
        <v>0</v>
      </c>
      <c r="F75" s="270">
        <f t="shared" si="23"/>
        <v>0</v>
      </c>
      <c r="G75" s="270">
        <f t="shared" si="23"/>
        <v>0</v>
      </c>
      <c r="H75" s="270">
        <f t="shared" si="26"/>
        <v>0</v>
      </c>
      <c r="I75" s="270">
        <f t="shared" si="26"/>
        <v>0</v>
      </c>
      <c r="J75" s="270">
        <f t="shared" si="26"/>
        <v>0</v>
      </c>
      <c r="K75" s="270">
        <f t="shared" si="26"/>
        <v>0</v>
      </c>
      <c r="L75" s="270">
        <f t="shared" si="26"/>
        <v>0</v>
      </c>
      <c r="M75" s="447"/>
      <c r="N75" s="437"/>
      <c r="O75" s="449"/>
      <c r="P75" s="437">
        <f>N75+O75-R75</f>
        <v>0</v>
      </c>
      <c r="Q75" s="449"/>
      <c r="R75" s="449"/>
      <c r="S75" s="407">
        <f>Q75+R75-U75</f>
        <v>0</v>
      </c>
      <c r="T75" s="407"/>
      <c r="U75" s="407"/>
      <c r="V75" s="407"/>
      <c r="W75" s="407"/>
      <c r="X75" s="407"/>
      <c r="Y75" s="407"/>
      <c r="Z75" s="407"/>
      <c r="AA75" s="40"/>
      <c r="AB75" s="40"/>
      <c r="AC75" s="40"/>
      <c r="AD75" s="40"/>
      <c r="AE75" s="40"/>
      <c r="AF75" s="40"/>
      <c r="AG75" s="40"/>
    </row>
    <row r="76" spans="1:33" ht="17.25" customHeight="1">
      <c r="A76" s="170" t="s">
        <v>117</v>
      </c>
      <c r="B76" s="190">
        <v>3160</v>
      </c>
      <c r="C76" s="190">
        <v>510</v>
      </c>
      <c r="D76" s="100">
        <f>M76</f>
        <v>0</v>
      </c>
      <c r="E76" s="270">
        <f>N76</f>
        <v>0</v>
      </c>
      <c r="F76" s="270">
        <f t="shared" si="23"/>
        <v>0</v>
      </c>
      <c r="G76" s="270">
        <f t="shared" si="23"/>
        <v>0</v>
      </c>
      <c r="H76" s="270">
        <f t="shared" si="26"/>
        <v>0</v>
      </c>
      <c r="I76" s="270">
        <f t="shared" si="26"/>
        <v>0</v>
      </c>
      <c r="J76" s="270">
        <f t="shared" si="26"/>
        <v>0</v>
      </c>
      <c r="K76" s="270">
        <f t="shared" si="26"/>
        <v>0</v>
      </c>
      <c r="L76" s="270">
        <f t="shared" si="26"/>
        <v>0</v>
      </c>
      <c r="M76" s="447"/>
      <c r="N76" s="437"/>
      <c r="O76" s="449"/>
      <c r="P76" s="437">
        <f>N76+O76-R76</f>
        <v>0</v>
      </c>
      <c r="Q76" s="449"/>
      <c r="R76" s="449"/>
      <c r="S76" s="407">
        <f>Q76+R76-U76</f>
        <v>0</v>
      </c>
      <c r="T76" s="407"/>
      <c r="U76" s="407"/>
      <c r="V76" s="407"/>
      <c r="W76" s="407"/>
      <c r="X76" s="407"/>
      <c r="Y76" s="407"/>
      <c r="Z76" s="407"/>
      <c r="AA76" s="40"/>
      <c r="AB76" s="40"/>
      <c r="AC76" s="40"/>
      <c r="AD76" s="40"/>
      <c r="AE76" s="40"/>
      <c r="AF76" s="40"/>
      <c r="AG76" s="40"/>
    </row>
    <row r="77" spans="1:33" ht="17.25" customHeight="1">
      <c r="A77" s="191" t="s">
        <v>118</v>
      </c>
      <c r="B77" s="190">
        <v>3200</v>
      </c>
      <c r="C77" s="190">
        <v>520</v>
      </c>
      <c r="D77" s="100">
        <f>M77</f>
        <v>0</v>
      </c>
      <c r="E77" s="270">
        <f>N77</f>
        <v>0</v>
      </c>
      <c r="F77" s="270">
        <f t="shared" si="23"/>
        <v>0</v>
      </c>
      <c r="G77" s="270">
        <f t="shared" si="23"/>
        <v>0</v>
      </c>
      <c r="H77" s="270">
        <f t="shared" si="26"/>
        <v>0</v>
      </c>
      <c r="I77" s="270">
        <f t="shared" si="26"/>
        <v>0</v>
      </c>
      <c r="J77" s="270">
        <f t="shared" si="26"/>
        <v>0</v>
      </c>
      <c r="K77" s="270">
        <f t="shared" si="26"/>
        <v>0</v>
      </c>
      <c r="L77" s="270">
        <f t="shared" si="26"/>
        <v>0</v>
      </c>
      <c r="M77" s="447">
        <f>M78+M79+M81+M80</f>
        <v>0</v>
      </c>
      <c r="N77" s="447">
        <f aca="true" t="shared" si="27" ref="N77:U77">N78+N79+N81+N80</f>
        <v>0</v>
      </c>
      <c r="O77" s="447">
        <f t="shared" si="27"/>
        <v>0</v>
      </c>
      <c r="P77" s="447">
        <f t="shared" si="27"/>
        <v>0</v>
      </c>
      <c r="Q77" s="447">
        <f t="shared" si="27"/>
        <v>0</v>
      </c>
      <c r="R77" s="447">
        <f t="shared" si="27"/>
        <v>0</v>
      </c>
      <c r="S77" s="447">
        <f t="shared" si="27"/>
        <v>0</v>
      </c>
      <c r="T77" s="447">
        <f t="shared" si="27"/>
        <v>0</v>
      </c>
      <c r="U77" s="447">
        <f t="shared" si="27"/>
        <v>0</v>
      </c>
      <c r="V77" s="447"/>
      <c r="W77" s="407"/>
      <c r="X77" s="407"/>
      <c r="Y77" s="407"/>
      <c r="Z77" s="407"/>
      <c r="AA77" s="40"/>
      <c r="AB77" s="40"/>
      <c r="AC77" s="40"/>
      <c r="AD77" s="40"/>
      <c r="AE77" s="40"/>
      <c r="AF77" s="40"/>
      <c r="AG77" s="40"/>
    </row>
    <row r="78" spans="1:33" ht="17.25" customHeight="1">
      <c r="A78" s="192" t="s">
        <v>119</v>
      </c>
      <c r="B78" s="182">
        <v>3210</v>
      </c>
      <c r="C78" s="182">
        <v>530</v>
      </c>
      <c r="D78" s="100">
        <f>M78</f>
        <v>0</v>
      </c>
      <c r="E78" s="270">
        <f>N78</f>
        <v>0</v>
      </c>
      <c r="F78" s="270">
        <f t="shared" si="23"/>
        <v>0</v>
      </c>
      <c r="G78" s="270">
        <f t="shared" si="23"/>
        <v>0</v>
      </c>
      <c r="H78" s="270">
        <f t="shared" si="26"/>
        <v>0</v>
      </c>
      <c r="I78" s="270">
        <f t="shared" si="26"/>
        <v>0</v>
      </c>
      <c r="J78" s="270">
        <f t="shared" si="26"/>
        <v>0</v>
      </c>
      <c r="K78" s="270">
        <f t="shared" si="26"/>
        <v>0</v>
      </c>
      <c r="L78" s="270">
        <f t="shared" si="26"/>
        <v>0</v>
      </c>
      <c r="M78" s="447"/>
      <c r="N78" s="437"/>
      <c r="O78" s="449"/>
      <c r="P78" s="437">
        <f>N78+O78-R78</f>
        <v>0</v>
      </c>
      <c r="Q78" s="449"/>
      <c r="R78" s="449"/>
      <c r="S78" s="407">
        <f>Q78+R78-U78</f>
        <v>0</v>
      </c>
      <c r="T78" s="407"/>
      <c r="U78" s="407"/>
      <c r="V78" s="407"/>
      <c r="W78" s="407"/>
      <c r="X78" s="407"/>
      <c r="Y78" s="407"/>
      <c r="Z78" s="407"/>
      <c r="AA78" s="40"/>
      <c r="AB78" s="40"/>
      <c r="AC78" s="40"/>
      <c r="AD78" s="40"/>
      <c r="AE78" s="40"/>
      <c r="AF78" s="40"/>
      <c r="AG78" s="40"/>
    </row>
    <row r="79" spans="1:33" ht="17.25" customHeight="1">
      <c r="A79" s="193" t="s">
        <v>120</v>
      </c>
      <c r="B79" s="182">
        <v>3220</v>
      </c>
      <c r="C79" s="182">
        <v>540</v>
      </c>
      <c r="D79" s="100">
        <f>M79</f>
        <v>0</v>
      </c>
      <c r="E79" s="270">
        <f>N79</f>
        <v>0</v>
      </c>
      <c r="F79" s="270">
        <f t="shared" si="23"/>
        <v>0</v>
      </c>
      <c r="G79" s="270">
        <f t="shared" si="23"/>
        <v>0</v>
      </c>
      <c r="H79" s="270">
        <f t="shared" si="26"/>
        <v>0</v>
      </c>
      <c r="I79" s="270">
        <f t="shared" si="26"/>
        <v>0</v>
      </c>
      <c r="J79" s="270">
        <f t="shared" si="26"/>
        <v>0</v>
      </c>
      <c r="K79" s="270">
        <f t="shared" si="26"/>
        <v>0</v>
      </c>
      <c r="L79" s="270">
        <f t="shared" si="26"/>
        <v>0</v>
      </c>
      <c r="M79" s="447"/>
      <c r="N79" s="437"/>
      <c r="O79" s="449"/>
      <c r="P79" s="437">
        <f>N79+O79-R79</f>
        <v>0</v>
      </c>
      <c r="Q79" s="449"/>
      <c r="R79" s="449"/>
      <c r="S79" s="407">
        <f>Q79+R79-U79</f>
        <v>0</v>
      </c>
      <c r="T79" s="407"/>
      <c r="U79" s="407"/>
      <c r="V79" s="407"/>
      <c r="W79" s="407"/>
      <c r="X79" s="407"/>
      <c r="Y79" s="407"/>
      <c r="Z79" s="407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>M80</f>
        <v>0</v>
      </c>
      <c r="E80" s="100">
        <f>N80</f>
        <v>0</v>
      </c>
      <c r="F80" s="100">
        <f>O80</f>
        <v>0</v>
      </c>
      <c r="G80" s="100">
        <f>P80</f>
        <v>0</v>
      </c>
      <c r="H80" s="100">
        <f t="shared" si="26"/>
        <v>0</v>
      </c>
      <c r="I80" s="100">
        <f t="shared" si="26"/>
        <v>0</v>
      </c>
      <c r="J80" s="100">
        <f t="shared" si="26"/>
        <v>0</v>
      </c>
      <c r="K80" s="100">
        <f t="shared" si="26"/>
        <v>0</v>
      </c>
      <c r="L80" s="100">
        <f t="shared" si="26"/>
        <v>0</v>
      </c>
      <c r="M80" s="447"/>
      <c r="N80" s="473"/>
      <c r="O80" s="447"/>
      <c r="P80" s="473"/>
      <c r="Q80" s="447"/>
      <c r="R80" s="447"/>
      <c r="S80" s="407">
        <f>Q80+R80-U80</f>
        <v>0</v>
      </c>
      <c r="T80" s="474"/>
      <c r="U80" s="474"/>
      <c r="V80" s="474"/>
      <c r="W80" s="474"/>
      <c r="X80" s="474"/>
      <c r="Y80" s="474"/>
      <c r="Z80" s="474"/>
      <c r="AA80" s="40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>M81</f>
        <v>0</v>
      </c>
      <c r="E81" s="270">
        <f>N81</f>
        <v>0</v>
      </c>
      <c r="F81" s="270">
        <f t="shared" si="23"/>
        <v>0</v>
      </c>
      <c r="G81" s="270">
        <f t="shared" si="23"/>
        <v>0</v>
      </c>
      <c r="H81" s="270">
        <f t="shared" si="26"/>
        <v>0</v>
      </c>
      <c r="I81" s="270">
        <f t="shared" si="26"/>
        <v>0</v>
      </c>
      <c r="J81" s="270">
        <f t="shared" si="26"/>
        <v>0</v>
      </c>
      <c r="K81" s="270">
        <f t="shared" si="26"/>
        <v>0</v>
      </c>
      <c r="L81" s="270">
        <f t="shared" si="26"/>
        <v>0</v>
      </c>
      <c r="M81" s="410"/>
      <c r="N81" s="410"/>
      <c r="O81" s="410">
        <f>O82+O86+O92</f>
        <v>0</v>
      </c>
      <c r="P81" s="410">
        <f>P82+P86+P92</f>
        <v>0</v>
      </c>
      <c r="Q81" s="410"/>
      <c r="R81" s="410"/>
      <c r="S81" s="407">
        <f>Q81+R81-U81</f>
        <v>0</v>
      </c>
      <c r="T81" s="410"/>
      <c r="U81" s="410"/>
      <c r="V81" s="410"/>
      <c r="W81" s="410"/>
      <c r="X81" s="410"/>
      <c r="Y81" s="410"/>
      <c r="Z81" s="410"/>
      <c r="AA81" s="410"/>
      <c r="AB81" s="40"/>
      <c r="AC81" s="40"/>
      <c r="AD81" s="40"/>
      <c r="AE81" s="40"/>
      <c r="AF81" s="40"/>
      <c r="AG81" s="40"/>
    </row>
    <row r="82" spans="1:33" ht="18" customHeight="1" hidden="1">
      <c r="A82" s="193" t="s">
        <v>123</v>
      </c>
      <c r="B82" s="182">
        <v>2440</v>
      </c>
      <c r="C82" s="182">
        <v>540</v>
      </c>
      <c r="D82" s="100">
        <f>M82</f>
        <v>0</v>
      </c>
      <c r="E82" s="270">
        <f>N82</f>
        <v>0</v>
      </c>
      <c r="F82" s="270">
        <f t="shared" si="23"/>
        <v>0</v>
      </c>
      <c r="G82" s="270">
        <f t="shared" si="23"/>
        <v>0</v>
      </c>
      <c r="H82" s="270">
        <f t="shared" si="26"/>
        <v>0</v>
      </c>
      <c r="I82" s="270">
        <f t="shared" si="26"/>
        <v>0</v>
      </c>
      <c r="J82" s="270">
        <f t="shared" si="26"/>
        <v>0</v>
      </c>
      <c r="K82" s="270">
        <f t="shared" si="26"/>
        <v>0</v>
      </c>
      <c r="L82" s="270">
        <f t="shared" si="26"/>
        <v>0</v>
      </c>
      <c r="M82" s="447">
        <f aca="true" t="shared" si="28" ref="M82:R82">M83+M84+M85</f>
        <v>0</v>
      </c>
      <c r="N82" s="447">
        <f t="shared" si="28"/>
        <v>0</v>
      </c>
      <c r="O82" s="447">
        <f t="shared" si="28"/>
        <v>0</v>
      </c>
      <c r="P82" s="447">
        <f t="shared" si="28"/>
        <v>0</v>
      </c>
      <c r="Q82" s="447">
        <f t="shared" si="28"/>
        <v>0</v>
      </c>
      <c r="R82" s="447">
        <f t="shared" si="28"/>
        <v>0</v>
      </c>
      <c r="S82" s="407">
        <f>Q82+R82-U82</f>
        <v>0</v>
      </c>
      <c r="T82" s="447">
        <f>T83+T84+T85</f>
        <v>0</v>
      </c>
      <c r="U82" s="447">
        <f>U83+U84+U85</f>
        <v>0</v>
      </c>
      <c r="V82" s="407"/>
      <c r="W82" s="407"/>
      <c r="X82" s="407"/>
      <c r="Y82" s="407"/>
      <c r="Z82" s="407"/>
      <c r="AA82" s="40"/>
      <c r="AB82" s="40"/>
      <c r="AC82" s="40"/>
      <c r="AD82" s="40"/>
      <c r="AE82" s="40"/>
      <c r="AF82" s="40"/>
      <c r="AG82" s="40"/>
    </row>
    <row r="83" spans="1:33" ht="18" customHeight="1" hidden="1">
      <c r="A83" s="193" t="s">
        <v>124</v>
      </c>
      <c r="B83" s="182">
        <v>2450</v>
      </c>
      <c r="C83" s="182">
        <v>550</v>
      </c>
      <c r="D83" s="100">
        <f>M83</f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6"/>
        <v>0</v>
      </c>
      <c r="I83" s="100">
        <f t="shared" si="26"/>
        <v>0</v>
      </c>
      <c r="J83" s="100">
        <f t="shared" si="26"/>
        <v>0</v>
      </c>
      <c r="K83" s="100">
        <f t="shared" si="26"/>
        <v>0</v>
      </c>
      <c r="L83" s="100">
        <f t="shared" si="26"/>
        <v>0</v>
      </c>
      <c r="M83" s="447"/>
      <c r="N83" s="437"/>
      <c r="O83" s="449"/>
      <c r="P83" s="437"/>
      <c r="Q83" s="449"/>
      <c r="R83" s="449"/>
      <c r="S83" s="407">
        <f aca="true" t="shared" si="29" ref="S83:S93">Q83+R83-U83</f>
        <v>0</v>
      </c>
      <c r="T83" s="407"/>
      <c r="U83" s="407"/>
      <c r="V83" s="407"/>
      <c r="W83" s="407"/>
      <c r="X83" s="407"/>
      <c r="Y83" s="407"/>
      <c r="Z83" s="407"/>
      <c r="AA83" s="40"/>
      <c r="AB83" s="40"/>
      <c r="AC83" s="40"/>
      <c r="AD83" s="40"/>
      <c r="AE83" s="40"/>
      <c r="AF83" s="40"/>
      <c r="AG83" s="40"/>
    </row>
    <row r="84" spans="1:33" ht="18" customHeight="1" hidden="1">
      <c r="A84" s="190" t="s">
        <v>125</v>
      </c>
      <c r="B84" s="190">
        <v>3000</v>
      </c>
      <c r="C84" s="190">
        <v>550</v>
      </c>
      <c r="D84" s="100">
        <f>M84</f>
        <v>0</v>
      </c>
      <c r="E84" s="100">
        <f>N84</f>
        <v>0</v>
      </c>
      <c r="F84" s="100">
        <f>O84</f>
        <v>0</v>
      </c>
      <c r="G84" s="100">
        <f>P84</f>
        <v>0</v>
      </c>
      <c r="H84" s="100">
        <f t="shared" si="26"/>
        <v>0</v>
      </c>
      <c r="I84" s="100">
        <f t="shared" si="26"/>
        <v>0</v>
      </c>
      <c r="J84" s="100">
        <f t="shared" si="26"/>
        <v>0</v>
      </c>
      <c r="K84" s="100">
        <f t="shared" si="26"/>
        <v>0</v>
      </c>
      <c r="L84" s="100">
        <f t="shared" si="26"/>
        <v>0</v>
      </c>
      <c r="M84" s="447"/>
      <c r="N84" s="437"/>
      <c r="O84" s="449"/>
      <c r="P84" s="437">
        <f>N84+O84-R84</f>
        <v>0</v>
      </c>
      <c r="Q84" s="449"/>
      <c r="R84" s="449"/>
      <c r="S84" s="407">
        <f t="shared" si="29"/>
        <v>0</v>
      </c>
      <c r="T84" s="407"/>
      <c r="U84" s="407"/>
      <c r="V84" s="407"/>
      <c r="W84" s="407"/>
      <c r="X84" s="407"/>
      <c r="Y84" s="407"/>
      <c r="Z84" s="407"/>
      <c r="AA84" s="40"/>
      <c r="AB84" s="40"/>
      <c r="AC84" s="40"/>
      <c r="AD84" s="40"/>
      <c r="AE84" s="40"/>
      <c r="AF84" s="40"/>
      <c r="AG84" s="40"/>
    </row>
    <row r="85" spans="1:33" ht="18" customHeight="1">
      <c r="A85" s="183" t="s">
        <v>126</v>
      </c>
      <c r="B85" s="190">
        <v>4100</v>
      </c>
      <c r="C85" s="190">
        <v>570</v>
      </c>
      <c r="D85" s="100">
        <f>M85</f>
        <v>0</v>
      </c>
      <c r="E85" s="100">
        <f>N85</f>
        <v>0</v>
      </c>
      <c r="F85" s="100">
        <f>O85</f>
        <v>0</v>
      </c>
      <c r="G85" s="100">
        <f>P85</f>
        <v>0</v>
      </c>
      <c r="H85" s="100">
        <f t="shared" si="26"/>
        <v>0</v>
      </c>
      <c r="I85" s="100">
        <f t="shared" si="26"/>
        <v>0</v>
      </c>
      <c r="J85" s="100">
        <f t="shared" si="26"/>
        <v>0</v>
      </c>
      <c r="K85" s="100">
        <f t="shared" si="26"/>
        <v>0</v>
      </c>
      <c r="L85" s="100">
        <f t="shared" si="26"/>
        <v>0</v>
      </c>
      <c r="M85" s="447">
        <f>M86</f>
        <v>0</v>
      </c>
      <c r="N85" s="447">
        <f aca="true" t="shared" si="30" ref="N85:U85">N86</f>
        <v>0</v>
      </c>
      <c r="O85" s="447">
        <f t="shared" si="30"/>
        <v>0</v>
      </c>
      <c r="P85" s="447">
        <f t="shared" si="30"/>
        <v>0</v>
      </c>
      <c r="Q85" s="447">
        <f t="shared" si="30"/>
        <v>0</v>
      </c>
      <c r="R85" s="447">
        <f t="shared" si="30"/>
        <v>0</v>
      </c>
      <c r="S85" s="447">
        <f t="shared" si="30"/>
        <v>0</v>
      </c>
      <c r="T85" s="447">
        <f t="shared" si="30"/>
        <v>0</v>
      </c>
      <c r="U85" s="447">
        <f t="shared" si="30"/>
        <v>0</v>
      </c>
      <c r="V85" s="447"/>
      <c r="W85" s="447"/>
      <c r="X85" s="447"/>
      <c r="Y85" s="447"/>
      <c r="Z85" s="447"/>
      <c r="AA85" s="447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>M86</f>
        <v>0</v>
      </c>
      <c r="E86" s="100">
        <f>N86</f>
        <v>0</v>
      </c>
      <c r="F86" s="100">
        <f>O86</f>
        <v>0</v>
      </c>
      <c r="G86" s="100">
        <f>P86</f>
        <v>0</v>
      </c>
      <c r="H86" s="100">
        <f t="shared" si="26"/>
        <v>0</v>
      </c>
      <c r="I86" s="100">
        <f t="shared" si="26"/>
        <v>0</v>
      </c>
      <c r="J86" s="100">
        <f t="shared" si="26"/>
        <v>0</v>
      </c>
      <c r="K86" s="100">
        <f t="shared" si="26"/>
        <v>0</v>
      </c>
      <c r="L86" s="100">
        <f t="shared" si="26"/>
        <v>0</v>
      </c>
      <c r="M86" s="447">
        <f aca="true" t="shared" si="31" ref="M86:U86">M87+M88+M89</f>
        <v>0</v>
      </c>
      <c r="N86" s="447">
        <f t="shared" si="31"/>
        <v>0</v>
      </c>
      <c r="O86" s="447">
        <f t="shared" si="31"/>
        <v>0</v>
      </c>
      <c r="P86" s="447">
        <f t="shared" si="31"/>
        <v>0</v>
      </c>
      <c r="Q86" s="447">
        <f t="shared" si="31"/>
        <v>0</v>
      </c>
      <c r="R86" s="447">
        <f t="shared" si="31"/>
        <v>0</v>
      </c>
      <c r="S86" s="447">
        <f t="shared" si="31"/>
        <v>0</v>
      </c>
      <c r="T86" s="447">
        <f t="shared" si="31"/>
        <v>0</v>
      </c>
      <c r="U86" s="447">
        <f t="shared" si="31"/>
        <v>0</v>
      </c>
      <c r="V86" s="447"/>
      <c r="W86" s="447"/>
      <c r="X86" s="447"/>
      <c r="Y86" s="447"/>
      <c r="Z86" s="447"/>
      <c r="AA86" s="447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>M87</f>
        <v>0</v>
      </c>
      <c r="E87" s="100">
        <f>N87</f>
        <v>0</v>
      </c>
      <c r="F87" s="100">
        <f>O87</f>
        <v>0</v>
      </c>
      <c r="G87" s="100">
        <f>P87</f>
        <v>0</v>
      </c>
      <c r="H87" s="100">
        <f t="shared" si="26"/>
        <v>0</v>
      </c>
      <c r="I87" s="100">
        <f t="shared" si="26"/>
        <v>0</v>
      </c>
      <c r="J87" s="100">
        <f t="shared" si="26"/>
        <v>0</v>
      </c>
      <c r="K87" s="100">
        <f t="shared" si="26"/>
        <v>0</v>
      </c>
      <c r="L87" s="100">
        <f t="shared" si="26"/>
        <v>0</v>
      </c>
      <c r="M87" s="447"/>
      <c r="N87" s="437"/>
      <c r="O87" s="449"/>
      <c r="P87" s="437"/>
      <c r="Q87" s="449"/>
      <c r="R87" s="449"/>
      <c r="S87" s="407">
        <f t="shared" si="29"/>
        <v>0</v>
      </c>
      <c r="T87" s="407"/>
      <c r="U87" s="407"/>
      <c r="V87" s="407"/>
      <c r="W87" s="407"/>
      <c r="X87" s="407"/>
      <c r="Y87" s="407"/>
      <c r="Z87" s="407"/>
      <c r="AA87" s="40"/>
      <c r="AB87" s="40"/>
      <c r="AC87" s="40"/>
      <c r="AD87" s="40"/>
      <c r="AE87" s="40"/>
      <c r="AF87" s="40"/>
      <c r="AG87" s="40"/>
    </row>
    <row r="88" spans="1:33" ht="14.25" customHeight="1">
      <c r="A88" s="194" t="s">
        <v>129</v>
      </c>
      <c r="B88" s="182">
        <v>4112</v>
      </c>
      <c r="C88" s="182">
        <v>600</v>
      </c>
      <c r="D88" s="100">
        <f>M88</f>
        <v>0</v>
      </c>
      <c r="E88" s="100">
        <f>N88</f>
        <v>0</v>
      </c>
      <c r="F88" s="100">
        <f>O88</f>
        <v>0</v>
      </c>
      <c r="G88" s="100">
        <f>P88</f>
        <v>0</v>
      </c>
      <c r="H88" s="100">
        <f>Q88</f>
        <v>0</v>
      </c>
      <c r="I88" s="100">
        <f>R88</f>
        <v>0</v>
      </c>
      <c r="J88" s="100">
        <f>S88</f>
        <v>0</v>
      </c>
      <c r="K88" s="100">
        <f>T88</f>
        <v>0</v>
      </c>
      <c r="L88" s="100">
        <f>U88</f>
        <v>0</v>
      </c>
      <c r="M88" s="447"/>
      <c r="N88" s="450"/>
      <c r="O88" s="449"/>
      <c r="P88" s="450"/>
      <c r="Q88" s="449"/>
      <c r="R88" s="449"/>
      <c r="S88" s="475">
        <f t="shared" si="29"/>
        <v>0</v>
      </c>
      <c r="T88" s="475"/>
      <c r="U88" s="475"/>
      <c r="V88" s="475"/>
      <c r="W88" s="475"/>
      <c r="X88" s="475"/>
      <c r="Y88" s="475"/>
      <c r="Z88" s="475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100">
        <f>N89</f>
        <v>0</v>
      </c>
      <c r="F89" s="100">
        <f>O89</f>
        <v>0</v>
      </c>
      <c r="G89" s="100">
        <f>P89</f>
        <v>0</v>
      </c>
      <c r="H89" s="100">
        <f>Q89</f>
        <v>0</v>
      </c>
      <c r="I89" s="100">
        <f>R89</f>
        <v>0</v>
      </c>
      <c r="J89" s="100">
        <f>S89</f>
        <v>0</v>
      </c>
      <c r="K89" s="100">
        <f>T89</f>
        <v>0</v>
      </c>
      <c r="L89" s="100">
        <f>U89</f>
        <v>0</v>
      </c>
      <c r="M89" s="441"/>
      <c r="N89" s="437"/>
      <c r="O89" s="441"/>
      <c r="P89" s="437">
        <f>N89+O89-R89</f>
        <v>0</v>
      </c>
      <c r="Q89" s="441"/>
      <c r="R89" s="441"/>
      <c r="S89" s="407">
        <f t="shared" si="29"/>
        <v>0</v>
      </c>
      <c r="T89" s="407"/>
      <c r="U89" s="407"/>
      <c r="V89" s="407"/>
      <c r="W89" s="407"/>
      <c r="X89" s="407"/>
      <c r="Y89" s="407"/>
      <c r="Z89" s="407"/>
      <c r="AA89" s="198"/>
      <c r="AB89" s="198"/>
      <c r="AC89" s="198"/>
      <c r="AD89" s="198"/>
      <c r="AE89" s="198"/>
      <c r="AF89" s="198"/>
      <c r="AG89" s="198"/>
    </row>
    <row r="90" spans="1:33" s="82" customFormat="1" ht="1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453"/>
      <c r="N90" s="455"/>
      <c r="O90" s="453"/>
      <c r="P90" s="455"/>
      <c r="Q90" s="453"/>
      <c r="R90" s="453"/>
      <c r="S90" s="39"/>
      <c r="T90" s="39"/>
      <c r="U90" s="39"/>
      <c r="V90" s="39"/>
      <c r="W90" s="39"/>
      <c r="X90" s="39"/>
      <c r="Y90" s="39"/>
      <c r="Z90" s="39"/>
      <c r="AA90" s="180"/>
      <c r="AB90" s="180"/>
      <c r="AC90" s="180"/>
      <c r="AD90" s="180"/>
      <c r="AE90" s="180"/>
      <c r="AF90" s="180"/>
      <c r="AG90" s="180"/>
    </row>
    <row r="91" spans="1:59" s="199" customFormat="1" ht="14.25" customHeight="1" hidden="1">
      <c r="A91" s="152"/>
      <c r="B91" s="152"/>
      <c r="C91" s="152"/>
      <c r="D91" s="322"/>
      <c r="E91" s="322"/>
      <c r="F91" s="322"/>
      <c r="G91" s="322"/>
      <c r="H91" s="322"/>
      <c r="I91" s="322"/>
      <c r="J91" s="322"/>
      <c r="K91" s="322"/>
      <c r="L91" s="322"/>
      <c r="M91" s="441"/>
      <c r="N91" s="440"/>
      <c r="O91" s="441"/>
      <c r="P91" s="437"/>
      <c r="Q91" s="441"/>
      <c r="R91" s="441"/>
      <c r="S91" s="139"/>
      <c r="T91" s="139"/>
      <c r="U91" s="139"/>
      <c r="V91" s="139"/>
      <c r="W91" s="139"/>
      <c r="X91" s="139"/>
      <c r="Y91" s="103"/>
      <c r="Z91" s="139"/>
      <c r="AA91" s="103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ht="18.75" customHeight="1" hidden="1">
      <c r="A92" s="209"/>
      <c r="B92" s="210"/>
      <c r="C92" s="210"/>
      <c r="D92" s="91">
        <f>M92</f>
        <v>0</v>
      </c>
      <c r="E92" s="91">
        <f>N92</f>
        <v>0</v>
      </c>
      <c r="F92" s="91">
        <f>O92</f>
        <v>0</v>
      </c>
      <c r="G92" s="91">
        <f>P92</f>
        <v>0</v>
      </c>
      <c r="H92" s="91">
        <f>Q92</f>
        <v>0</v>
      </c>
      <c r="I92" s="91">
        <f>R92</f>
        <v>0</v>
      </c>
      <c r="J92" s="91">
        <f>S92</f>
        <v>0</v>
      </c>
      <c r="K92" s="91">
        <f>T92</f>
        <v>0</v>
      </c>
      <c r="L92" s="91">
        <f>U92</f>
        <v>0</v>
      </c>
      <c r="M92" s="476">
        <f aca="true" t="shared" si="32" ref="M92:R92">M93+M94</f>
        <v>0</v>
      </c>
      <c r="N92" s="476">
        <f t="shared" si="32"/>
        <v>0</v>
      </c>
      <c r="O92" s="476">
        <f t="shared" si="32"/>
        <v>0</v>
      </c>
      <c r="P92" s="476">
        <f t="shared" si="32"/>
        <v>0</v>
      </c>
      <c r="Q92" s="476">
        <f t="shared" si="32"/>
        <v>0</v>
      </c>
      <c r="R92" s="476">
        <f t="shared" si="32"/>
        <v>0</v>
      </c>
      <c r="S92" s="477">
        <f t="shared" si="29"/>
        <v>0</v>
      </c>
      <c r="T92" s="476">
        <f>T93+T94</f>
        <v>0</v>
      </c>
      <c r="U92" s="476">
        <f>U93+U94</f>
        <v>0</v>
      </c>
      <c r="V92" s="477"/>
      <c r="W92" s="477"/>
      <c r="X92" s="477"/>
      <c r="Y92" s="477"/>
      <c r="Z92" s="477"/>
      <c r="AA92" s="40"/>
      <c r="AB92" s="40"/>
      <c r="AC92" s="40"/>
      <c r="AD92" s="40"/>
      <c r="AE92" s="40"/>
      <c r="AF92" s="40"/>
      <c r="AG92" s="40"/>
    </row>
    <row r="93" spans="1:33" ht="18" customHeight="1" hidden="1">
      <c r="A93" s="211"/>
      <c r="B93" s="212"/>
      <c r="C93" s="212"/>
      <c r="D93" s="197">
        <f>M93</f>
        <v>0</v>
      </c>
      <c r="E93" s="197">
        <f>N93</f>
        <v>0</v>
      </c>
      <c r="F93" s="197">
        <f>O93</f>
        <v>0</v>
      </c>
      <c r="G93" s="197">
        <f>P93</f>
        <v>0</v>
      </c>
      <c r="H93" s="197">
        <f>Q93</f>
        <v>0</v>
      </c>
      <c r="I93" s="197">
        <f>R93</f>
        <v>0</v>
      </c>
      <c r="J93" s="197">
        <f>S93</f>
        <v>0</v>
      </c>
      <c r="K93" s="197">
        <f>T93</f>
        <v>0</v>
      </c>
      <c r="L93" s="197">
        <f>U93</f>
        <v>0</v>
      </c>
      <c r="M93" s="447"/>
      <c r="N93" s="450"/>
      <c r="O93" s="449"/>
      <c r="P93" s="450"/>
      <c r="Q93" s="449"/>
      <c r="R93" s="449"/>
      <c r="S93" s="475">
        <f t="shared" si="29"/>
        <v>0</v>
      </c>
      <c r="T93" s="475"/>
      <c r="U93" s="475"/>
      <c r="V93" s="475"/>
      <c r="W93" s="475"/>
      <c r="X93" s="475"/>
      <c r="Y93" s="475"/>
      <c r="Z93" s="475"/>
      <c r="AA93" s="40"/>
      <c r="AB93" s="40"/>
      <c r="AC93" s="40"/>
      <c r="AD93" s="40"/>
      <c r="AE93" s="40"/>
      <c r="AF93" s="40"/>
      <c r="AG93" s="40"/>
    </row>
    <row r="94" spans="1:33" s="82" customFormat="1" ht="27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316" t="s">
        <v>86</v>
      </c>
      <c r="L94" s="215"/>
      <c r="M94" s="453"/>
      <c r="N94" s="455"/>
      <c r="O94" s="453"/>
      <c r="P94" s="455"/>
      <c r="Q94" s="453"/>
      <c r="R94" s="453"/>
      <c r="S94" s="39"/>
      <c r="T94" s="39"/>
      <c r="U94" s="39"/>
      <c r="V94" s="39"/>
      <c r="W94" s="39"/>
      <c r="X94" s="39"/>
      <c r="Y94" s="39"/>
      <c r="Z94" s="39"/>
      <c r="AA94" s="180"/>
      <c r="AB94" s="180"/>
      <c r="AC94" s="180"/>
      <c r="AD94" s="180"/>
      <c r="AE94" s="180"/>
      <c r="AF94" s="180"/>
      <c r="AG94" s="180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322">
        <v>5</v>
      </c>
      <c r="G95" s="322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441"/>
      <c r="N95" s="440"/>
      <c r="O95" s="441"/>
      <c r="P95" s="437"/>
      <c r="Q95" s="441"/>
      <c r="R95" s="441"/>
      <c r="S95" s="139"/>
      <c r="T95" s="139"/>
      <c r="U95" s="139"/>
      <c r="V95" s="139"/>
      <c r="W95" s="139"/>
      <c r="X95" s="139"/>
      <c r="Y95" s="103"/>
      <c r="Z95" s="139"/>
      <c r="AA95" s="103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21" customHeight="1">
      <c r="A96" s="190" t="s">
        <v>131</v>
      </c>
      <c r="B96" s="190">
        <v>4200</v>
      </c>
      <c r="C96" s="347">
        <v>620</v>
      </c>
      <c r="D96" s="100">
        <f aca="true" t="shared" si="33" ref="D96:L96">M96</f>
        <v>0</v>
      </c>
      <c r="E96" s="100">
        <f t="shared" si="33"/>
        <v>0</v>
      </c>
      <c r="F96" s="100">
        <f t="shared" si="33"/>
        <v>0</v>
      </c>
      <c r="G96" s="100">
        <f t="shared" si="33"/>
        <v>0</v>
      </c>
      <c r="H96" s="100">
        <f t="shared" si="33"/>
        <v>0</v>
      </c>
      <c r="I96" s="100">
        <f t="shared" si="33"/>
        <v>0</v>
      </c>
      <c r="J96" s="100">
        <f t="shared" si="33"/>
        <v>0</v>
      </c>
      <c r="K96" s="100">
        <f t="shared" si="33"/>
        <v>0</v>
      </c>
      <c r="L96" s="100">
        <f t="shared" si="33"/>
        <v>0</v>
      </c>
      <c r="M96" s="323">
        <f>M97+M98</f>
        <v>0</v>
      </c>
      <c r="N96" s="323">
        <f aca="true" t="shared" si="34" ref="N96:AJ96">N97+N98</f>
        <v>0</v>
      </c>
      <c r="O96" s="323">
        <f t="shared" si="34"/>
        <v>0</v>
      </c>
      <c r="P96" s="323">
        <f t="shared" si="34"/>
        <v>0</v>
      </c>
      <c r="Q96" s="323">
        <f t="shared" si="34"/>
        <v>0</v>
      </c>
      <c r="R96" s="323">
        <f t="shared" si="34"/>
        <v>0</v>
      </c>
      <c r="S96" s="323">
        <f t="shared" si="34"/>
        <v>0</v>
      </c>
      <c r="T96" s="323">
        <f t="shared" si="34"/>
        <v>0</v>
      </c>
      <c r="U96" s="323">
        <f t="shared" si="34"/>
        <v>0</v>
      </c>
      <c r="V96" s="348">
        <f t="shared" si="34"/>
        <v>0</v>
      </c>
      <c r="W96" s="348">
        <f t="shared" si="34"/>
        <v>0</v>
      </c>
      <c r="X96" s="348">
        <f t="shared" si="34"/>
        <v>0</v>
      </c>
      <c r="Y96" s="348">
        <f t="shared" si="34"/>
        <v>0</v>
      </c>
      <c r="Z96" s="348">
        <f t="shared" si="34"/>
        <v>0</v>
      </c>
      <c r="AA96" s="348">
        <f t="shared" si="34"/>
        <v>0</v>
      </c>
      <c r="AB96" s="348">
        <f t="shared" si="34"/>
        <v>0</v>
      </c>
      <c r="AC96" s="348">
        <f t="shared" si="34"/>
        <v>0</v>
      </c>
      <c r="AD96" s="348">
        <f t="shared" si="34"/>
        <v>0</v>
      </c>
      <c r="AE96" s="348">
        <f t="shared" si="34"/>
        <v>0</v>
      </c>
      <c r="AF96" s="348">
        <f t="shared" si="34"/>
        <v>0</v>
      </c>
      <c r="AG96" s="348">
        <f t="shared" si="34"/>
        <v>0</v>
      </c>
      <c r="AH96" s="348">
        <f t="shared" si="34"/>
        <v>0</v>
      </c>
      <c r="AI96" s="348">
        <f t="shared" si="34"/>
        <v>0</v>
      </c>
      <c r="AJ96" s="348">
        <f t="shared" si="34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00">
        <f>M97</f>
        <v>0</v>
      </c>
      <c r="E97" s="100">
        <f>N97</f>
        <v>0</v>
      </c>
      <c r="F97" s="350"/>
      <c r="G97" s="350"/>
      <c r="H97" s="100">
        <f aca="true" t="shared" si="35" ref="H97:L98">P97</f>
        <v>0</v>
      </c>
      <c r="I97" s="100">
        <f t="shared" si="35"/>
        <v>0</v>
      </c>
      <c r="J97" s="100">
        <f t="shared" si="35"/>
        <v>0</v>
      </c>
      <c r="K97" s="100">
        <f t="shared" si="35"/>
        <v>0</v>
      </c>
      <c r="L97" s="100">
        <f t="shared" si="35"/>
        <v>0</v>
      </c>
      <c r="M97" s="348"/>
      <c r="N97" s="324"/>
      <c r="O97" s="324"/>
      <c r="P97" s="324"/>
      <c r="Q97" s="324"/>
      <c r="R97" s="324"/>
      <c r="S97" s="407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00">
        <f>M98</f>
        <v>0</v>
      </c>
      <c r="E98" s="100">
        <f>N98</f>
        <v>0</v>
      </c>
      <c r="F98" s="350"/>
      <c r="G98" s="350"/>
      <c r="H98" s="100">
        <f t="shared" si="35"/>
        <v>0</v>
      </c>
      <c r="I98" s="100">
        <f t="shared" si="35"/>
        <v>0</v>
      </c>
      <c r="J98" s="100">
        <f t="shared" si="35"/>
        <v>0</v>
      </c>
      <c r="K98" s="100">
        <f t="shared" si="35"/>
        <v>0</v>
      </c>
      <c r="L98" s="100">
        <f t="shared" si="35"/>
        <v>0</v>
      </c>
      <c r="M98" s="348"/>
      <c r="N98" s="324"/>
      <c r="O98" s="324"/>
      <c r="P98" s="324"/>
      <c r="Q98" s="324"/>
      <c r="R98" s="324"/>
      <c r="S98" s="407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00">
        <f>N99</f>
        <v>0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/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6" ref="F100:L100">N100</f>
        <v>0</v>
      </c>
      <c r="G100" s="100">
        <f t="shared" si="36"/>
        <v>0</v>
      </c>
      <c r="H100" s="100">
        <f t="shared" si="36"/>
        <v>0</v>
      </c>
      <c r="I100" s="100">
        <f t="shared" si="36"/>
        <v>0</v>
      </c>
      <c r="J100" s="100">
        <f t="shared" si="36"/>
        <v>0</v>
      </c>
      <c r="K100" s="100">
        <f t="shared" si="36"/>
        <v>0</v>
      </c>
      <c r="L100" s="100">
        <f t="shared" si="36"/>
        <v>0</v>
      </c>
      <c r="M100" s="418"/>
      <c r="N100" s="348"/>
      <c r="O100" s="324"/>
      <c r="P100" s="324"/>
      <c r="Q100" s="324"/>
      <c r="R100" s="324"/>
      <c r="S100" s="407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28.5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37.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6.5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30.75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72" r:id="rId1"/>
  <rowBreaks count="2" manualBreakCount="2">
    <brk id="43" max="11" man="1"/>
    <brk id="9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I109"/>
  <sheetViews>
    <sheetView view="pageBreakPreview" zoomScale="60" workbookViewId="0" topLeftCell="A2">
      <selection activeCell="H29" sqref="H29"/>
    </sheetView>
  </sheetViews>
  <sheetFormatPr defaultColWidth="9.00390625" defaultRowHeight="17.25" customHeight="1"/>
  <cols>
    <col min="1" max="1" width="79.50390625" style="40" customWidth="1"/>
    <col min="2" max="2" width="9.375" style="106" customWidth="1"/>
    <col min="3" max="3" width="8.00390625" style="216" customWidth="1"/>
    <col min="4" max="4" width="15.75390625" style="216" customWidth="1"/>
    <col min="5" max="5" width="15.50390625" style="216" customWidth="1"/>
    <col min="6" max="6" width="13.875" style="105" hidden="1" customWidth="1"/>
    <col min="7" max="7" width="0.37109375" style="105" hidden="1" customWidth="1"/>
    <col min="8" max="8" width="13.125" style="105" customWidth="1"/>
    <col min="9" max="10" width="15.625" style="105" customWidth="1"/>
    <col min="11" max="11" width="16.625" style="216" customWidth="1"/>
    <col min="12" max="12" width="12.625" style="216" customWidth="1"/>
    <col min="13" max="13" width="13.00390625" style="217" customWidth="1"/>
    <col min="14" max="14" width="15.375" style="105" customWidth="1"/>
    <col min="15" max="15" width="14.375" style="105" hidden="1" customWidth="1"/>
    <col min="16" max="16" width="15.125" style="105" hidden="1" customWidth="1"/>
    <col min="17" max="17" width="11.625" style="105" customWidth="1"/>
    <col min="18" max="18" width="12.375" style="105" customWidth="1"/>
    <col min="19" max="19" width="12.50390625" style="106" customWidth="1"/>
    <col min="20" max="20" width="13.00390625" style="106" customWidth="1"/>
    <col min="21" max="21" width="10.50390625" style="106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39.75" customHeight="1">
      <c r="A16" s="61" t="s">
        <v>20</v>
      </c>
      <c r="B16" s="61"/>
      <c r="C16" s="61"/>
      <c r="D16" s="35" t="s">
        <v>151</v>
      </c>
      <c r="E16" s="35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95.25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0" t="s">
        <v>40</v>
      </c>
      <c r="M19" s="78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2.75" customHeight="1" thickBot="1">
      <c r="A20" s="83">
        <v>1</v>
      </c>
      <c r="B20" s="84">
        <v>2</v>
      </c>
      <c r="C20" s="85">
        <v>3</v>
      </c>
      <c r="D20" s="370">
        <v>4</v>
      </c>
      <c r="E20" s="84">
        <v>5</v>
      </c>
      <c r="F20" s="85">
        <v>5</v>
      </c>
      <c r="G20" s="370">
        <v>6</v>
      </c>
      <c r="H20" s="84">
        <v>6</v>
      </c>
      <c r="I20" s="84">
        <v>7</v>
      </c>
      <c r="J20" s="84">
        <v>8</v>
      </c>
      <c r="K20" s="268">
        <v>9</v>
      </c>
      <c r="L20" s="267">
        <v>10</v>
      </c>
      <c r="M20" s="268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59" ht="15" customHeight="1" thickBot="1">
      <c r="A21" s="88" t="s">
        <v>52</v>
      </c>
      <c r="B21" s="89"/>
      <c r="C21" s="90" t="s">
        <v>53</v>
      </c>
      <c r="D21" s="100">
        <f aca="true" t="shared" si="0" ref="D21:L36">M21</f>
        <v>270000</v>
      </c>
      <c r="E21" s="100">
        <f t="shared" si="0"/>
        <v>270000</v>
      </c>
      <c r="F21" s="270">
        <f t="shared" si="0"/>
        <v>0</v>
      </c>
      <c r="G21" s="270">
        <f t="shared" si="0"/>
        <v>-269983.34</v>
      </c>
      <c r="H21" s="270">
        <f t="shared" si="0"/>
        <v>0</v>
      </c>
      <c r="I21" s="270">
        <f t="shared" si="0"/>
        <v>269983.34</v>
      </c>
      <c r="J21" s="270">
        <f t="shared" si="0"/>
        <v>269983.34</v>
      </c>
      <c r="K21" s="270">
        <f t="shared" si="0"/>
        <v>297605.74</v>
      </c>
      <c r="L21" s="270">
        <f t="shared" si="0"/>
        <v>0</v>
      </c>
      <c r="M21" s="430">
        <f>M22+M62+M85+M100+M96</f>
        <v>270000</v>
      </c>
      <c r="N21" s="430">
        <f>N25+N28+N31+N32+N37+N99+N49+N60</f>
        <v>270000</v>
      </c>
      <c r="O21" s="430">
        <f aca="true" t="shared" si="1" ref="O21:U21">O22+O62+O85+O100+O96</f>
        <v>0</v>
      </c>
      <c r="P21" s="430">
        <f t="shared" si="1"/>
        <v>-269983.34</v>
      </c>
      <c r="Q21" s="430">
        <f t="shared" si="1"/>
        <v>0</v>
      </c>
      <c r="R21" s="430">
        <f t="shared" si="1"/>
        <v>269983.34</v>
      </c>
      <c r="S21" s="430">
        <f t="shared" si="1"/>
        <v>269983.34</v>
      </c>
      <c r="T21" s="430">
        <f t="shared" si="1"/>
        <v>297605.74</v>
      </c>
      <c r="U21" s="430">
        <f t="shared" si="1"/>
        <v>0</v>
      </c>
      <c r="V21" s="103" t="e">
        <f>#REF!+V43</f>
        <v>#REF!</v>
      </c>
      <c r="W21" s="103" t="e">
        <f>#REF!+W43</f>
        <v>#REF!</v>
      </c>
      <c r="X21" s="103" t="e">
        <f>#REF!+X43</f>
        <v>#REF!</v>
      </c>
      <c r="Y21" s="103" t="e">
        <f>#REF!+Y43</f>
        <v>#REF!</v>
      </c>
      <c r="Z21" s="103" t="e">
        <f>#REF!+Z43</f>
        <v>#REF!</v>
      </c>
      <c r="AA21" s="104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8.75" customHeight="1">
      <c r="A22" s="97" t="s">
        <v>54</v>
      </c>
      <c r="B22" s="98">
        <v>2000</v>
      </c>
      <c r="C22" s="99" t="s">
        <v>55</v>
      </c>
      <c r="D22" s="100">
        <f t="shared" si="0"/>
        <v>270000</v>
      </c>
      <c r="E22" s="270">
        <f t="shared" si="0"/>
        <v>0</v>
      </c>
      <c r="F22" s="100">
        <f aca="true" t="shared" si="2" ref="F22:G49">N22+V22</f>
        <v>0</v>
      </c>
      <c r="G22" s="100">
        <f t="shared" si="2"/>
        <v>0</v>
      </c>
      <c r="H22" s="270">
        <f t="shared" si="0"/>
        <v>0</v>
      </c>
      <c r="I22" s="270">
        <f t="shared" si="0"/>
        <v>269983.34</v>
      </c>
      <c r="J22" s="270">
        <f t="shared" si="0"/>
        <v>269983.34</v>
      </c>
      <c r="K22" s="270">
        <f t="shared" si="0"/>
        <v>297605.74</v>
      </c>
      <c r="L22" s="270">
        <f t="shared" si="0"/>
        <v>0</v>
      </c>
      <c r="M22" s="431">
        <f>M23+M29+M50+M53+M57+M61</f>
        <v>270000</v>
      </c>
      <c r="N22" s="431"/>
      <c r="O22" s="431">
        <f aca="true" t="shared" si="3" ref="O22:U22">O23+O29+O50+O53+O57+O61</f>
        <v>0</v>
      </c>
      <c r="P22" s="431">
        <f t="shared" si="3"/>
        <v>-269983.34</v>
      </c>
      <c r="Q22" s="431">
        <f t="shared" si="3"/>
        <v>0</v>
      </c>
      <c r="R22" s="431">
        <f t="shared" si="3"/>
        <v>269983.34</v>
      </c>
      <c r="S22" s="431">
        <f t="shared" si="3"/>
        <v>269983.34</v>
      </c>
      <c r="T22" s="431">
        <f t="shared" si="3"/>
        <v>297605.74</v>
      </c>
      <c r="U22" s="431">
        <f t="shared" si="3"/>
        <v>0</v>
      </c>
      <c r="V22" s="103">
        <f>SUM(V23:V24)</f>
        <v>0</v>
      </c>
      <c r="W22" s="103">
        <f>SUM(W23:W24)</f>
        <v>0</v>
      </c>
      <c r="X22" s="103">
        <f>SUM(X23:X24)</f>
        <v>0</v>
      </c>
      <c r="Y22" s="103">
        <f>SUM(Y23:Y24)</f>
        <v>0</v>
      </c>
      <c r="Z22" s="103">
        <f>SUM(Z23:Z24)</f>
        <v>0</v>
      </c>
      <c r="AA22" s="104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0"/>
        <v>0</v>
      </c>
      <c r="E23" s="270">
        <f t="shared" si="0"/>
        <v>0</v>
      </c>
      <c r="F23" s="100">
        <f t="shared" si="2"/>
        <v>0</v>
      </c>
      <c r="G23" s="100">
        <f t="shared" si="2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0">
        <f t="shared" si="0"/>
        <v>0</v>
      </c>
      <c r="M23" s="431">
        <f aca="true" t="shared" si="4" ref="M23:V23">M25+M28</f>
        <v>0</v>
      </c>
      <c r="N23" s="431"/>
      <c r="O23" s="431">
        <f t="shared" si="4"/>
        <v>0</v>
      </c>
      <c r="P23" s="431">
        <f t="shared" si="4"/>
        <v>0</v>
      </c>
      <c r="Q23" s="431">
        <f t="shared" si="4"/>
        <v>0</v>
      </c>
      <c r="R23" s="431">
        <f t="shared" si="4"/>
        <v>0</v>
      </c>
      <c r="S23" s="431">
        <f t="shared" si="4"/>
        <v>0</v>
      </c>
      <c r="T23" s="431">
        <f t="shared" si="4"/>
        <v>0</v>
      </c>
      <c r="U23" s="431">
        <f t="shared" si="4"/>
        <v>0</v>
      </c>
      <c r="V23" s="431">
        <f t="shared" si="4"/>
        <v>0</v>
      </c>
      <c r="W23" s="139"/>
      <c r="X23" s="139"/>
      <c r="Y23" s="139"/>
      <c r="Z23" s="432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0"/>
        <v>0</v>
      </c>
      <c r="E24" s="270">
        <f t="shared" si="0"/>
        <v>0</v>
      </c>
      <c r="F24" s="100">
        <f t="shared" si="2"/>
        <v>0</v>
      </c>
      <c r="G24" s="100">
        <f t="shared" si="2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0">
        <f t="shared" si="0"/>
        <v>0</v>
      </c>
      <c r="M24" s="433">
        <f aca="true" t="shared" si="5" ref="M24:R24">M26+M27</f>
        <v>0</v>
      </c>
      <c r="N24" s="434">
        <f t="shared" si="5"/>
        <v>0</v>
      </c>
      <c r="O24" s="435">
        <f t="shared" si="5"/>
        <v>0</v>
      </c>
      <c r="P24" s="436">
        <f t="shared" si="5"/>
        <v>0</v>
      </c>
      <c r="Q24" s="435">
        <f t="shared" si="5"/>
        <v>0</v>
      </c>
      <c r="R24" s="435">
        <f t="shared" si="5"/>
        <v>0</v>
      </c>
      <c r="S24" s="139"/>
      <c r="T24" s="139"/>
      <c r="U24" s="139"/>
      <c r="V24" s="139"/>
      <c r="W24" s="139"/>
      <c r="X24" s="139"/>
      <c r="Y24" s="139"/>
      <c r="Z24" s="432"/>
      <c r="AA24" s="108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0"/>
        <v>0</v>
      </c>
      <c r="E25" s="270">
        <f t="shared" si="0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0">
        <f t="shared" si="0"/>
        <v>0</v>
      </c>
      <c r="M25" s="433">
        <f>M26+M27</f>
        <v>0</v>
      </c>
      <c r="N25" s="433"/>
      <c r="O25" s="433">
        <f aca="true" t="shared" si="6" ref="O25:U25">O26+O27</f>
        <v>0</v>
      </c>
      <c r="P25" s="433">
        <f t="shared" si="6"/>
        <v>0</v>
      </c>
      <c r="Q25" s="433">
        <f t="shared" si="6"/>
        <v>0</v>
      </c>
      <c r="R25" s="433">
        <f t="shared" si="6"/>
        <v>0</v>
      </c>
      <c r="S25" s="433">
        <f t="shared" si="6"/>
        <v>0</v>
      </c>
      <c r="T25" s="433">
        <f t="shared" si="6"/>
        <v>0</v>
      </c>
      <c r="U25" s="433">
        <f t="shared" si="6"/>
        <v>0</v>
      </c>
      <c r="V25" s="139"/>
      <c r="W25" s="139"/>
      <c r="X25" s="139"/>
      <c r="Y25" s="139"/>
      <c r="Z25" s="432"/>
      <c r="AA25" s="108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8" customHeight="1">
      <c r="A26" s="111" t="s">
        <v>62</v>
      </c>
      <c r="B26" s="115">
        <v>2111</v>
      </c>
      <c r="C26" s="113" t="s">
        <v>63</v>
      </c>
      <c r="D26" s="100">
        <f t="shared" si="0"/>
        <v>0</v>
      </c>
      <c r="E26" s="270">
        <f t="shared" si="0"/>
        <v>0</v>
      </c>
      <c r="F26" s="100">
        <f t="shared" si="2"/>
        <v>0</v>
      </c>
      <c r="G26" s="100">
        <f t="shared" si="2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0">
        <f t="shared" si="0"/>
        <v>0</v>
      </c>
      <c r="M26" s="433"/>
      <c r="N26" s="434"/>
      <c r="O26" s="435"/>
      <c r="P26" s="437">
        <f>N26+O26-R26</f>
        <v>0</v>
      </c>
      <c r="Q26" s="435"/>
      <c r="R26" s="435"/>
      <c r="S26" s="139">
        <f>Q26+R26-U26</f>
        <v>0</v>
      </c>
      <c r="T26" s="139"/>
      <c r="U26" s="139"/>
      <c r="V26" s="139"/>
      <c r="W26" s="139"/>
      <c r="X26" s="139"/>
      <c r="Y26" s="103"/>
      <c r="Z26" s="432"/>
      <c r="AA26" s="104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8" customHeight="1">
      <c r="A27" s="111" t="s">
        <v>64</v>
      </c>
      <c r="B27" s="116">
        <v>2112</v>
      </c>
      <c r="C27" s="113" t="s">
        <v>65</v>
      </c>
      <c r="D27" s="100">
        <f t="shared" si="0"/>
        <v>0</v>
      </c>
      <c r="E27" s="270">
        <f t="shared" si="0"/>
        <v>0</v>
      </c>
      <c r="F27" s="100">
        <f t="shared" si="2"/>
        <v>0</v>
      </c>
      <c r="G27" s="100">
        <f t="shared" si="2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0">
        <f t="shared" si="0"/>
        <v>0</v>
      </c>
      <c r="M27" s="433"/>
      <c r="N27" s="434"/>
      <c r="O27" s="435"/>
      <c r="P27" s="437">
        <f>N27+O27-R27</f>
        <v>0</v>
      </c>
      <c r="Q27" s="435"/>
      <c r="R27" s="435"/>
      <c r="S27" s="139">
        <f>Q27+R27-U27</f>
        <v>0</v>
      </c>
      <c r="T27" s="139"/>
      <c r="U27" s="139"/>
      <c r="V27" s="139">
        <f>SUM(V28:V34)</f>
        <v>0</v>
      </c>
      <c r="W27" s="139">
        <f>SUM(W28:W34)</f>
        <v>0</v>
      </c>
      <c r="X27" s="139">
        <f>SUM(X28:X34)</f>
        <v>0</v>
      </c>
      <c r="Y27" s="139">
        <f>SUM(Y28:Y34)</f>
        <v>0</v>
      </c>
      <c r="Z27" s="432">
        <f>SUM(Z28:Z34)</f>
        <v>0</v>
      </c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8" customHeight="1">
      <c r="A28" s="114" t="s">
        <v>66</v>
      </c>
      <c r="B28" s="117">
        <v>2120</v>
      </c>
      <c r="C28" s="113" t="s">
        <v>67</v>
      </c>
      <c r="D28" s="100">
        <f t="shared" si="0"/>
        <v>0</v>
      </c>
      <c r="E28" s="270">
        <f t="shared" si="0"/>
        <v>0</v>
      </c>
      <c r="F28" s="100">
        <f t="shared" si="2"/>
        <v>0</v>
      </c>
      <c r="G28" s="100">
        <f t="shared" si="2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0">
        <f t="shared" si="0"/>
        <v>0</v>
      </c>
      <c r="M28" s="433"/>
      <c r="N28" s="434"/>
      <c r="O28" s="435"/>
      <c r="P28" s="438">
        <f>N28+O28-R28</f>
        <v>0</v>
      </c>
      <c r="Q28" s="435"/>
      <c r="R28" s="435"/>
      <c r="S28" s="139">
        <f>Q28+R28-U28</f>
        <v>0</v>
      </c>
      <c r="T28" s="139"/>
      <c r="U28" s="139"/>
      <c r="V28" s="139"/>
      <c r="W28" s="139"/>
      <c r="X28" s="139"/>
      <c r="Y28" s="103"/>
      <c r="Z28" s="432"/>
      <c r="AA28" s="104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.75" customHeight="1">
      <c r="A29" s="118" t="s">
        <v>68</v>
      </c>
      <c r="B29" s="119">
        <v>2200</v>
      </c>
      <c r="C29" s="99" t="s">
        <v>69</v>
      </c>
      <c r="D29" s="100">
        <f t="shared" si="0"/>
        <v>270000</v>
      </c>
      <c r="E29" s="270">
        <f t="shared" si="0"/>
        <v>0</v>
      </c>
      <c r="F29" s="100">
        <f t="shared" si="2"/>
        <v>0</v>
      </c>
      <c r="G29" s="100">
        <f t="shared" si="2"/>
        <v>0</v>
      </c>
      <c r="H29" s="270">
        <f t="shared" si="0"/>
        <v>0</v>
      </c>
      <c r="I29" s="270">
        <f t="shared" si="0"/>
        <v>269983.34</v>
      </c>
      <c r="J29" s="270">
        <f t="shared" si="0"/>
        <v>269983.34</v>
      </c>
      <c r="K29" s="270">
        <f t="shared" si="0"/>
        <v>297605.74</v>
      </c>
      <c r="L29" s="270">
        <f t="shared" si="0"/>
        <v>0</v>
      </c>
      <c r="M29" s="439">
        <f aca="true" t="shared" si="7" ref="M29:AA29">M30+M31+M32+M33+M35+M36+M37+M47</f>
        <v>270000</v>
      </c>
      <c r="N29" s="439"/>
      <c r="O29" s="439">
        <f t="shared" si="7"/>
        <v>0</v>
      </c>
      <c r="P29" s="439">
        <f t="shared" si="7"/>
        <v>-269983.34</v>
      </c>
      <c r="Q29" s="439">
        <f t="shared" si="7"/>
        <v>0</v>
      </c>
      <c r="R29" s="439">
        <f t="shared" si="7"/>
        <v>269983.34</v>
      </c>
      <c r="S29" s="439">
        <f t="shared" si="7"/>
        <v>269983.34</v>
      </c>
      <c r="T29" s="439">
        <f t="shared" si="7"/>
        <v>297605.74</v>
      </c>
      <c r="U29" s="439">
        <f t="shared" si="7"/>
        <v>0</v>
      </c>
      <c r="V29" s="439">
        <f t="shared" si="7"/>
        <v>0</v>
      </c>
      <c r="W29" s="439">
        <f t="shared" si="7"/>
        <v>0</v>
      </c>
      <c r="X29" s="439">
        <f t="shared" si="7"/>
        <v>0</v>
      </c>
      <c r="Y29" s="439">
        <f t="shared" si="7"/>
        <v>0</v>
      </c>
      <c r="Z29" s="439">
        <f t="shared" si="7"/>
        <v>0</v>
      </c>
      <c r="AA29" s="439">
        <f t="shared" si="7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5.75" customHeight="1">
      <c r="A30" s="118" t="s">
        <v>70</v>
      </c>
      <c r="B30" s="120">
        <v>2210</v>
      </c>
      <c r="C30" s="113" t="s">
        <v>71</v>
      </c>
      <c r="D30" s="100">
        <f t="shared" si="0"/>
        <v>228674</v>
      </c>
      <c r="E30" s="270">
        <f t="shared" si="0"/>
        <v>0</v>
      </c>
      <c r="F30" s="100">
        <f t="shared" si="2"/>
        <v>0</v>
      </c>
      <c r="G30" s="100">
        <f t="shared" si="2"/>
        <v>0</v>
      </c>
      <c r="H30" s="270">
        <f t="shared" si="0"/>
        <v>0</v>
      </c>
      <c r="I30" s="270">
        <f t="shared" si="0"/>
        <v>228657.76</v>
      </c>
      <c r="J30" s="270">
        <f t="shared" si="0"/>
        <v>228657.76</v>
      </c>
      <c r="K30" s="270">
        <f t="shared" si="0"/>
        <v>256280.16</v>
      </c>
      <c r="L30" s="270">
        <f t="shared" si="0"/>
        <v>0</v>
      </c>
      <c r="M30" s="410">
        <v>228674</v>
      </c>
      <c r="N30" s="440"/>
      <c r="O30" s="441"/>
      <c r="P30" s="437">
        <f aca="true" t="shared" si="8" ref="P30:P36">N30+O30-R30</f>
        <v>-228657.76</v>
      </c>
      <c r="Q30" s="441">
        <v>0</v>
      </c>
      <c r="R30" s="441">
        <v>228657.76</v>
      </c>
      <c r="S30" s="139">
        <f>Q30+R30-U30</f>
        <v>228657.76</v>
      </c>
      <c r="T30" s="139">
        <v>256280.16</v>
      </c>
      <c r="U30" s="442"/>
      <c r="V30" s="139"/>
      <c r="W30" s="139"/>
      <c r="X30" s="139"/>
      <c r="Y30" s="103"/>
      <c r="Z30" s="432"/>
      <c r="AA30" s="104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7.25" customHeight="1">
      <c r="A31" s="121" t="s">
        <v>72</v>
      </c>
      <c r="B31" s="120">
        <v>2220</v>
      </c>
      <c r="C31" s="42" t="s">
        <v>73</v>
      </c>
      <c r="D31" s="100">
        <f t="shared" si="0"/>
        <v>0</v>
      </c>
      <c r="E31" s="270">
        <f t="shared" si="0"/>
        <v>0</v>
      </c>
      <c r="F31" s="100">
        <f t="shared" si="2"/>
        <v>0</v>
      </c>
      <c r="G31" s="100">
        <f t="shared" si="2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0">
        <f t="shared" si="0"/>
        <v>0</v>
      </c>
      <c r="M31" s="410"/>
      <c r="N31" s="440"/>
      <c r="O31" s="441"/>
      <c r="P31" s="437">
        <f t="shared" si="8"/>
        <v>0</v>
      </c>
      <c r="Q31" s="441"/>
      <c r="R31" s="441"/>
      <c r="S31" s="139">
        <f aca="true" t="shared" si="9" ref="S31:S36">Q31+R31-U31</f>
        <v>0</v>
      </c>
      <c r="T31" s="139"/>
      <c r="U31" s="139"/>
      <c r="V31" s="139"/>
      <c r="W31" s="139"/>
      <c r="X31" s="139"/>
      <c r="Y31" s="103"/>
      <c r="Z31" s="432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5" customHeight="1">
      <c r="A32" s="121" t="s">
        <v>74</v>
      </c>
      <c r="B32" s="120">
        <v>2230</v>
      </c>
      <c r="C32" s="122">
        <v>110</v>
      </c>
      <c r="D32" s="100">
        <f t="shared" si="0"/>
        <v>0</v>
      </c>
      <c r="E32" s="270">
        <f t="shared" si="0"/>
        <v>0</v>
      </c>
      <c r="F32" s="100">
        <f t="shared" si="2"/>
        <v>0</v>
      </c>
      <c r="G32" s="100">
        <f t="shared" si="2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0">
        <f t="shared" si="0"/>
        <v>0</v>
      </c>
      <c r="M32" s="410"/>
      <c r="N32" s="440"/>
      <c r="O32" s="441"/>
      <c r="P32" s="437">
        <f t="shared" si="8"/>
        <v>0</v>
      </c>
      <c r="Q32" s="441"/>
      <c r="R32" s="441"/>
      <c r="S32" s="139">
        <f t="shared" si="9"/>
        <v>0</v>
      </c>
      <c r="T32" s="139"/>
      <c r="U32" s="139"/>
      <c r="V32" s="139"/>
      <c r="W32" s="139"/>
      <c r="X32" s="139"/>
      <c r="Y32" s="103"/>
      <c r="Z32" s="432"/>
      <c r="AA32" s="104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7.25" customHeight="1">
      <c r="A33" s="121" t="s">
        <v>75</v>
      </c>
      <c r="B33" s="120">
        <v>2240</v>
      </c>
      <c r="C33" s="123">
        <v>120</v>
      </c>
      <c r="D33" s="100">
        <f t="shared" si="0"/>
        <v>41326</v>
      </c>
      <c r="E33" s="270">
        <f t="shared" si="0"/>
        <v>0</v>
      </c>
      <c r="F33" s="290">
        <f t="shared" si="2"/>
        <v>0</v>
      </c>
      <c r="G33" s="100">
        <f t="shared" si="2"/>
        <v>0</v>
      </c>
      <c r="H33" s="270">
        <f t="shared" si="0"/>
        <v>0</v>
      </c>
      <c r="I33" s="270">
        <f t="shared" si="0"/>
        <v>41325.58</v>
      </c>
      <c r="J33" s="270">
        <f t="shared" si="0"/>
        <v>41325.58</v>
      </c>
      <c r="K33" s="270">
        <f t="shared" si="0"/>
        <v>41325.58</v>
      </c>
      <c r="L33" s="270">
        <f t="shared" si="0"/>
        <v>0</v>
      </c>
      <c r="M33" s="410">
        <v>41326</v>
      </c>
      <c r="N33" s="440"/>
      <c r="O33" s="441"/>
      <c r="P33" s="437">
        <f t="shared" si="8"/>
        <v>-41325.58</v>
      </c>
      <c r="Q33" s="441">
        <v>0</v>
      </c>
      <c r="R33" s="441">
        <v>41325.58</v>
      </c>
      <c r="S33" s="139">
        <f t="shared" si="9"/>
        <v>41325.58</v>
      </c>
      <c r="T33" s="442">
        <v>41325.58</v>
      </c>
      <c r="U33" s="442"/>
      <c r="V33" s="442"/>
      <c r="W33" s="442"/>
      <c r="X33" s="442"/>
      <c r="Y33" s="443"/>
      <c r="Z33" s="444"/>
      <c r="AA33" s="124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6.5" customHeight="1" hidden="1">
      <c r="A34" s="118" t="s">
        <v>76</v>
      </c>
      <c r="B34" s="120">
        <v>1135</v>
      </c>
      <c r="C34" s="123"/>
      <c r="D34" s="100">
        <f t="shared" si="0"/>
        <v>0</v>
      </c>
      <c r="E34" s="270">
        <f t="shared" si="0"/>
        <v>0</v>
      </c>
      <c r="F34" s="100">
        <f t="shared" si="2"/>
        <v>0</v>
      </c>
      <c r="G34" s="100">
        <f t="shared" si="2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0">
        <f t="shared" si="0"/>
        <v>0</v>
      </c>
      <c r="M34" s="410"/>
      <c r="N34" s="440"/>
      <c r="O34" s="441"/>
      <c r="P34" s="437">
        <f t="shared" si="8"/>
        <v>0</v>
      </c>
      <c r="Q34" s="441"/>
      <c r="R34" s="441"/>
      <c r="S34" s="139">
        <f t="shared" si="9"/>
        <v>0</v>
      </c>
      <c r="T34" s="139"/>
      <c r="U34" s="139"/>
      <c r="V34" s="139"/>
      <c r="W34" s="139"/>
      <c r="X34" s="139"/>
      <c r="Y34" s="103"/>
      <c r="Z34" s="432"/>
      <c r="AA34" s="104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7.25" customHeight="1">
      <c r="A35" s="127" t="s">
        <v>77</v>
      </c>
      <c r="B35" s="128">
        <v>2250</v>
      </c>
      <c r="C35" s="129">
        <v>130</v>
      </c>
      <c r="D35" s="100">
        <f t="shared" si="0"/>
        <v>0</v>
      </c>
      <c r="E35" s="270">
        <f t="shared" si="0"/>
        <v>0</v>
      </c>
      <c r="F35" s="100">
        <f t="shared" si="2"/>
        <v>0</v>
      </c>
      <c r="G35" s="100">
        <f t="shared" si="2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0">
        <f t="shared" si="0"/>
        <v>0</v>
      </c>
      <c r="M35" s="410"/>
      <c r="N35" s="440"/>
      <c r="O35" s="441"/>
      <c r="P35" s="437">
        <f t="shared" si="8"/>
        <v>0</v>
      </c>
      <c r="Q35" s="441"/>
      <c r="R35" s="441"/>
      <c r="S35" s="139">
        <f t="shared" si="9"/>
        <v>0</v>
      </c>
      <c r="T35" s="139"/>
      <c r="U35" s="139"/>
      <c r="V35" s="139"/>
      <c r="W35" s="139"/>
      <c r="X35" s="139"/>
      <c r="Y35" s="103"/>
      <c r="Z35" s="432"/>
      <c r="AA35" s="104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8" customHeight="1">
      <c r="A36" s="131" t="s">
        <v>78</v>
      </c>
      <c r="B36" s="128">
        <v>2260</v>
      </c>
      <c r="C36" s="129">
        <v>140</v>
      </c>
      <c r="D36" s="100">
        <f t="shared" si="0"/>
        <v>0</v>
      </c>
      <c r="E36" s="270">
        <f t="shared" si="0"/>
        <v>0</v>
      </c>
      <c r="F36" s="100">
        <f t="shared" si="2"/>
        <v>0</v>
      </c>
      <c r="G36" s="100">
        <f t="shared" si="2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0">
        <f t="shared" si="0"/>
        <v>0</v>
      </c>
      <c r="M36" s="410"/>
      <c r="N36" s="440"/>
      <c r="O36" s="441"/>
      <c r="P36" s="437">
        <f t="shared" si="8"/>
        <v>0</v>
      </c>
      <c r="Q36" s="441"/>
      <c r="R36" s="441"/>
      <c r="S36" s="139">
        <f t="shared" si="9"/>
        <v>0</v>
      </c>
      <c r="T36" s="139"/>
      <c r="U36" s="139"/>
      <c r="V36" s="139"/>
      <c r="W36" s="139"/>
      <c r="X36" s="139"/>
      <c r="Y36" s="103"/>
      <c r="Z36" s="432"/>
      <c r="AA36" s="104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5.75" customHeight="1">
      <c r="A37" s="127" t="s">
        <v>79</v>
      </c>
      <c r="B37" s="132">
        <v>2270</v>
      </c>
      <c r="C37" s="133">
        <v>150</v>
      </c>
      <c r="D37" s="100">
        <f aca="true" t="shared" si="10" ref="D37:E73">M37</f>
        <v>0</v>
      </c>
      <c r="E37" s="270">
        <f t="shared" si="10"/>
        <v>0</v>
      </c>
      <c r="F37" s="100">
        <f t="shared" si="2"/>
        <v>0</v>
      </c>
      <c r="G37" s="100">
        <f t="shared" si="2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0">
        <f t="shared" si="11"/>
        <v>0</v>
      </c>
      <c r="M37" s="410">
        <f aca="true" t="shared" si="12" ref="M37:U37">SUM(M38:M43)</f>
        <v>0</v>
      </c>
      <c r="N37" s="445">
        <f t="shared" si="12"/>
        <v>0</v>
      </c>
      <c r="O37" s="441">
        <f t="shared" si="12"/>
        <v>0</v>
      </c>
      <c r="P37" s="446">
        <f t="shared" si="12"/>
        <v>0</v>
      </c>
      <c r="Q37" s="441">
        <f t="shared" si="12"/>
        <v>0</v>
      </c>
      <c r="R37" s="441">
        <f t="shared" si="12"/>
        <v>0</v>
      </c>
      <c r="S37" s="441">
        <f t="shared" si="12"/>
        <v>0</v>
      </c>
      <c r="T37" s="441">
        <f t="shared" si="12"/>
        <v>0</v>
      </c>
      <c r="U37" s="441">
        <f t="shared" si="12"/>
        <v>0</v>
      </c>
      <c r="V37" s="139"/>
      <c r="W37" s="139"/>
      <c r="X37" s="139"/>
      <c r="Y37" s="103"/>
      <c r="Z37" s="432"/>
      <c r="AA37" s="104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3.5" customHeight="1">
      <c r="A38" s="121" t="s">
        <v>80</v>
      </c>
      <c r="B38" s="120">
        <v>2271</v>
      </c>
      <c r="C38" s="123">
        <v>160</v>
      </c>
      <c r="D38" s="100">
        <f t="shared" si="10"/>
        <v>0</v>
      </c>
      <c r="E38" s="270">
        <f t="shared" si="10"/>
        <v>0</v>
      </c>
      <c r="F38" s="100">
        <f t="shared" si="2"/>
        <v>0</v>
      </c>
      <c r="G38" s="100">
        <f t="shared" si="2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0">
        <f t="shared" si="11"/>
        <v>0</v>
      </c>
      <c r="M38" s="410"/>
      <c r="N38" s="440"/>
      <c r="O38" s="441"/>
      <c r="P38" s="437">
        <f aca="true" t="shared" si="13" ref="P38:P43">N38+O38-R38</f>
        <v>0</v>
      </c>
      <c r="Q38" s="441"/>
      <c r="R38" s="441"/>
      <c r="S38" s="139">
        <f aca="true" t="shared" si="14" ref="S38:S43">Q38+R38-U38</f>
        <v>0</v>
      </c>
      <c r="T38" s="139"/>
      <c r="U38" s="139"/>
      <c r="V38" s="139"/>
      <c r="W38" s="139"/>
      <c r="X38" s="139"/>
      <c r="Y38" s="103"/>
      <c r="Z38" s="432"/>
      <c r="AA38" s="104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6.5" customHeight="1">
      <c r="A39" s="121" t="s">
        <v>81</v>
      </c>
      <c r="B39" s="120">
        <v>2272</v>
      </c>
      <c r="C39" s="123">
        <v>170</v>
      </c>
      <c r="D39" s="100">
        <f t="shared" si="10"/>
        <v>0</v>
      </c>
      <c r="E39" s="270">
        <f t="shared" si="10"/>
        <v>0</v>
      </c>
      <c r="F39" s="100">
        <f t="shared" si="2"/>
        <v>0</v>
      </c>
      <c r="G39" s="100">
        <f t="shared" si="2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0">
        <f t="shared" si="11"/>
        <v>0</v>
      </c>
      <c r="M39" s="410"/>
      <c r="N39" s="440"/>
      <c r="O39" s="441"/>
      <c r="P39" s="437">
        <f t="shared" si="13"/>
        <v>0</v>
      </c>
      <c r="Q39" s="441"/>
      <c r="R39" s="441"/>
      <c r="S39" s="139">
        <f t="shared" si="14"/>
        <v>0</v>
      </c>
      <c r="T39" s="139"/>
      <c r="U39" s="139"/>
      <c r="V39" s="139"/>
      <c r="W39" s="139"/>
      <c r="X39" s="139"/>
      <c r="Y39" s="103"/>
      <c r="Z39" s="432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5.75" customHeight="1">
      <c r="A40" s="121" t="s">
        <v>82</v>
      </c>
      <c r="B40" s="120">
        <v>2273</v>
      </c>
      <c r="C40" s="123">
        <v>180</v>
      </c>
      <c r="D40" s="100">
        <f t="shared" si="10"/>
        <v>0</v>
      </c>
      <c r="E40" s="270">
        <f t="shared" si="10"/>
        <v>0</v>
      </c>
      <c r="F40" s="100">
        <f t="shared" si="2"/>
        <v>0</v>
      </c>
      <c r="G40" s="100">
        <f t="shared" si="2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0">
        <f t="shared" si="11"/>
        <v>0</v>
      </c>
      <c r="M40" s="410"/>
      <c r="N40" s="440"/>
      <c r="O40" s="441"/>
      <c r="P40" s="437">
        <f t="shared" si="13"/>
        <v>0</v>
      </c>
      <c r="Q40" s="441"/>
      <c r="R40" s="441"/>
      <c r="S40" s="139">
        <f t="shared" si="14"/>
        <v>0</v>
      </c>
      <c r="T40" s="103"/>
      <c r="U40" s="103"/>
      <c r="V40" s="103">
        <f>V41+V42</f>
        <v>0</v>
      </c>
      <c r="W40" s="103">
        <f>W41+W42</f>
        <v>0</v>
      </c>
      <c r="X40" s="103">
        <f>X41+X42</f>
        <v>0</v>
      </c>
      <c r="Y40" s="103">
        <f>Y41+Y42</f>
        <v>0</v>
      </c>
      <c r="Z40" s="103">
        <f>Z41+Z42</f>
        <v>0</v>
      </c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6.5" customHeight="1">
      <c r="A41" s="121" t="s">
        <v>83</v>
      </c>
      <c r="B41" s="120">
        <v>2274</v>
      </c>
      <c r="C41" s="122">
        <v>190</v>
      </c>
      <c r="D41" s="100">
        <f t="shared" si="10"/>
        <v>0</v>
      </c>
      <c r="E41" s="270">
        <f t="shared" si="10"/>
        <v>0</v>
      </c>
      <c r="F41" s="100">
        <f t="shared" si="2"/>
        <v>0</v>
      </c>
      <c r="G41" s="100">
        <f t="shared" si="2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0">
        <f t="shared" si="11"/>
        <v>0</v>
      </c>
      <c r="M41" s="410"/>
      <c r="N41" s="440"/>
      <c r="O41" s="441"/>
      <c r="P41" s="437">
        <f t="shared" si="13"/>
        <v>0</v>
      </c>
      <c r="Q41" s="441"/>
      <c r="R41" s="441"/>
      <c r="S41" s="139">
        <f t="shared" si="14"/>
        <v>0</v>
      </c>
      <c r="T41" s="139"/>
      <c r="U41" s="139"/>
      <c r="V41" s="139"/>
      <c r="W41" s="139"/>
      <c r="X41" s="139"/>
      <c r="Y41" s="103"/>
      <c r="Z41" s="432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5.75" customHeight="1">
      <c r="A42" s="134" t="s">
        <v>84</v>
      </c>
      <c r="B42" s="120">
        <v>2275</v>
      </c>
      <c r="C42" s="135">
        <v>200</v>
      </c>
      <c r="D42" s="197">
        <f t="shared" si="10"/>
        <v>0</v>
      </c>
      <c r="E42" s="296">
        <f t="shared" si="10"/>
        <v>0</v>
      </c>
      <c r="F42" s="197">
        <f t="shared" si="2"/>
        <v>0</v>
      </c>
      <c r="G42" s="197">
        <f t="shared" si="2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6">
        <f t="shared" si="11"/>
        <v>0</v>
      </c>
      <c r="M42" s="447"/>
      <c r="N42" s="448"/>
      <c r="O42" s="449"/>
      <c r="P42" s="450">
        <f t="shared" si="13"/>
        <v>0</v>
      </c>
      <c r="Q42" s="449"/>
      <c r="R42" s="449"/>
      <c r="S42" s="451">
        <f t="shared" si="14"/>
        <v>0</v>
      </c>
      <c r="T42" s="451"/>
      <c r="U42" s="451"/>
      <c r="V42" s="451"/>
      <c r="W42" s="451"/>
      <c r="X42" s="451"/>
      <c r="Y42" s="138"/>
      <c r="Z42" s="452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5.75" customHeight="1">
      <c r="A43" s="134" t="s">
        <v>85</v>
      </c>
      <c r="B43" s="120">
        <v>2276</v>
      </c>
      <c r="C43" s="122">
        <v>210</v>
      </c>
      <c r="D43" s="100">
        <f t="shared" si="10"/>
        <v>0</v>
      </c>
      <c r="E43" s="270">
        <f t="shared" si="10"/>
        <v>0</v>
      </c>
      <c r="F43" s="277" t="e">
        <f t="shared" si="2"/>
        <v>#REF!</v>
      </c>
      <c r="G43" s="100" t="e">
        <f t="shared" si="2"/>
        <v>#REF!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0">
        <f t="shared" si="11"/>
        <v>0</v>
      </c>
      <c r="M43" s="441"/>
      <c r="N43" s="440"/>
      <c r="O43" s="441"/>
      <c r="P43" s="437">
        <f t="shared" si="13"/>
        <v>0</v>
      </c>
      <c r="Q43" s="441"/>
      <c r="R43" s="441"/>
      <c r="S43" s="139">
        <f t="shared" si="14"/>
        <v>0</v>
      </c>
      <c r="T43" s="139"/>
      <c r="U43" s="139"/>
      <c r="V43" s="139" t="e">
        <f>V48+V47</f>
        <v>#REF!</v>
      </c>
      <c r="W43" s="139" t="e">
        <f>W48+W47</f>
        <v>#REF!</v>
      </c>
      <c r="X43" s="139" t="e">
        <f>X48+X47</f>
        <v>#REF!</v>
      </c>
      <c r="Y43" s="139" t="e">
        <f>Y48+Y47</f>
        <v>#REF!</v>
      </c>
      <c r="Z43" s="139" t="e">
        <f>Z48+Z47</f>
        <v>#REF!</v>
      </c>
      <c r="AA43" s="139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7.25" customHeight="1">
      <c r="A44" s="142"/>
      <c r="B44" s="143"/>
      <c r="C44" s="144"/>
      <c r="D44" s="215"/>
      <c r="E44" s="316"/>
      <c r="F44" s="317"/>
      <c r="G44" s="215"/>
      <c r="H44" s="316"/>
      <c r="I44" s="316"/>
      <c r="J44" s="316"/>
      <c r="K44" s="316"/>
      <c r="L44" s="316"/>
      <c r="M44" s="453"/>
      <c r="N44" s="454"/>
      <c r="O44" s="453"/>
      <c r="P44" s="455"/>
      <c r="Q44" s="453"/>
      <c r="R44" s="453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316"/>
      <c r="F45" s="317"/>
      <c r="G45" s="215"/>
      <c r="H45" s="316"/>
      <c r="I45" s="316"/>
      <c r="J45" s="316"/>
      <c r="K45" s="316" t="s">
        <v>86</v>
      </c>
      <c r="L45" s="316"/>
      <c r="M45" s="453"/>
      <c r="N45" s="454"/>
      <c r="O45" s="453"/>
      <c r="P45" s="455"/>
      <c r="Q45" s="453"/>
      <c r="R45" s="453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322">
        <v>4</v>
      </c>
      <c r="E46" s="322">
        <v>5</v>
      </c>
      <c r="F46" s="322">
        <v>5</v>
      </c>
      <c r="G46" s="322">
        <v>6</v>
      </c>
      <c r="H46" s="322">
        <v>6</v>
      </c>
      <c r="I46" s="322">
        <v>7</v>
      </c>
      <c r="J46" s="322">
        <v>8</v>
      </c>
      <c r="K46" s="322">
        <v>9</v>
      </c>
      <c r="L46" s="322">
        <v>10</v>
      </c>
      <c r="M46" s="152">
        <v>1</v>
      </c>
      <c r="N46" s="152">
        <v>2</v>
      </c>
      <c r="O46" s="152">
        <v>3</v>
      </c>
      <c r="P46" s="152">
        <v>4</v>
      </c>
      <c r="Q46" s="152">
        <v>5</v>
      </c>
      <c r="R46" s="152">
        <v>5</v>
      </c>
      <c r="S46" s="152">
        <v>6</v>
      </c>
      <c r="T46" s="152">
        <v>6</v>
      </c>
      <c r="U46" s="152">
        <v>7</v>
      </c>
      <c r="V46" s="152">
        <v>8</v>
      </c>
      <c r="W46" s="153">
        <v>9</v>
      </c>
      <c r="X46" s="153">
        <v>10</v>
      </c>
      <c r="Y46" s="103"/>
      <c r="Z46" s="139"/>
      <c r="AA46" s="103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29.25" customHeight="1">
      <c r="A47" s="154" t="s">
        <v>87</v>
      </c>
      <c r="B47" s="155">
        <v>2280</v>
      </c>
      <c r="C47" s="156">
        <v>220</v>
      </c>
      <c r="D47" s="91">
        <f t="shared" si="10"/>
        <v>0</v>
      </c>
      <c r="E47" s="325">
        <f t="shared" si="10"/>
        <v>0</v>
      </c>
      <c r="F47" s="91">
        <f t="shared" si="2"/>
        <v>0</v>
      </c>
      <c r="G47" s="91">
        <f t="shared" si="2"/>
        <v>0</v>
      </c>
      <c r="H47" s="325">
        <f t="shared" si="11"/>
        <v>0</v>
      </c>
      <c r="I47" s="325">
        <f t="shared" si="11"/>
        <v>0</v>
      </c>
      <c r="J47" s="325">
        <f t="shared" si="11"/>
        <v>0</v>
      </c>
      <c r="K47" s="325">
        <f t="shared" si="11"/>
        <v>0</v>
      </c>
      <c r="L47" s="325">
        <f t="shared" si="11"/>
        <v>0</v>
      </c>
      <c r="M47" s="457">
        <f>M49+M48</f>
        <v>0</v>
      </c>
      <c r="N47" s="458">
        <f>N49+N48</f>
        <v>0</v>
      </c>
      <c r="O47" s="459">
        <f>O49+O48</f>
        <v>0</v>
      </c>
      <c r="P47" s="460">
        <f>SUM(P48:P49)</f>
        <v>0</v>
      </c>
      <c r="Q47" s="459">
        <f>Q49+Q48</f>
        <v>0</v>
      </c>
      <c r="R47" s="459">
        <f>R49+R48</f>
        <v>0</v>
      </c>
      <c r="S47" s="459">
        <f>S49+S48</f>
        <v>0</v>
      </c>
      <c r="T47" s="459">
        <f>T49+T48</f>
        <v>0</v>
      </c>
      <c r="U47" s="459">
        <f>U49+U48</f>
        <v>0</v>
      </c>
      <c r="V47" s="461"/>
      <c r="W47" s="461"/>
      <c r="X47" s="461"/>
      <c r="Y47" s="159"/>
      <c r="Z47" s="462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0"/>
        <v>0</v>
      </c>
      <c r="E48" s="270">
        <f t="shared" si="10"/>
        <v>0</v>
      </c>
      <c r="F48" s="277" t="e">
        <f t="shared" si="2"/>
        <v>#REF!</v>
      </c>
      <c r="G48" s="100" t="e">
        <f t="shared" si="2"/>
        <v>#REF!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447"/>
      <c r="N48" s="448"/>
      <c r="O48" s="449"/>
      <c r="P48" s="450">
        <f>N48+O48-R48</f>
        <v>0</v>
      </c>
      <c r="Q48" s="449"/>
      <c r="R48" s="449"/>
      <c r="S48" s="451">
        <f>Q48+R48-U48</f>
        <v>0</v>
      </c>
      <c r="T48" s="451"/>
      <c r="U48" s="451"/>
      <c r="V48" s="451" t="e">
        <f>V49+#REF!</f>
        <v>#REF!</v>
      </c>
      <c r="W48" s="451" t="e">
        <f>W49+#REF!</f>
        <v>#REF!</v>
      </c>
      <c r="X48" s="451" t="e">
        <f>X49+#REF!</f>
        <v>#REF!</v>
      </c>
      <c r="Y48" s="451" t="e">
        <f>Y49+#REF!</f>
        <v>#REF!</v>
      </c>
      <c r="Z48" s="452" t="e">
        <f>Z49+#REF!</f>
        <v>#REF!</v>
      </c>
      <c r="AA48" s="108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s="166" customFormat="1" ht="34.5" customHeight="1" thickBot="1">
      <c r="A49" s="160" t="s">
        <v>89</v>
      </c>
      <c r="B49" s="120">
        <v>2282</v>
      </c>
      <c r="C49" s="122">
        <v>240</v>
      </c>
      <c r="D49" s="100">
        <f t="shared" si="10"/>
        <v>0</v>
      </c>
      <c r="E49" s="270">
        <f t="shared" si="10"/>
        <v>0</v>
      </c>
      <c r="F49" s="100">
        <f t="shared" si="2"/>
        <v>0</v>
      </c>
      <c r="G49" s="100">
        <f t="shared" si="2"/>
        <v>0</v>
      </c>
      <c r="H49" s="270">
        <f t="shared" si="11"/>
        <v>0</v>
      </c>
      <c r="I49" s="270">
        <f t="shared" si="11"/>
        <v>0</v>
      </c>
      <c r="J49" s="270">
        <f t="shared" si="11"/>
        <v>0</v>
      </c>
      <c r="K49" s="270">
        <f t="shared" si="11"/>
        <v>0</v>
      </c>
      <c r="L49" s="270">
        <f t="shared" si="11"/>
        <v>0</v>
      </c>
      <c r="M49" s="463"/>
      <c r="N49" s="464"/>
      <c r="O49" s="465"/>
      <c r="P49" s="466">
        <f>N49+O49-R49</f>
        <v>0</v>
      </c>
      <c r="Q49" s="465"/>
      <c r="R49" s="465"/>
      <c r="S49" s="451">
        <f>Q49+R49-U49</f>
        <v>0</v>
      </c>
      <c r="T49" s="478"/>
      <c r="U49" s="478"/>
      <c r="V49" s="478"/>
      <c r="W49" s="478"/>
      <c r="X49" s="478"/>
      <c r="Y49" s="163"/>
      <c r="Z49" s="479"/>
      <c r="AA49" s="164"/>
      <c r="AB49" s="164"/>
      <c r="AC49" s="164"/>
      <c r="AD49" s="164"/>
      <c r="AE49" s="164"/>
      <c r="AF49" s="164"/>
      <c r="AG49" s="164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0"/>
        <v>0</v>
      </c>
      <c r="E50" s="270">
        <f t="shared" si="10"/>
        <v>0</v>
      </c>
      <c r="F50" s="277">
        <f aca="true" t="shared" si="15" ref="F50:G65">N50+V50</f>
        <v>0</v>
      </c>
      <c r="G50" s="100">
        <f t="shared" si="15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457">
        <f>M51+M52</f>
        <v>0</v>
      </c>
      <c r="N50" s="457">
        <f aca="true" t="shared" si="16" ref="N50:U50">N51+N52</f>
        <v>0</v>
      </c>
      <c r="O50" s="457">
        <f t="shared" si="16"/>
        <v>0</v>
      </c>
      <c r="P50" s="457">
        <f t="shared" si="16"/>
        <v>0</v>
      </c>
      <c r="Q50" s="457">
        <f t="shared" si="16"/>
        <v>0</v>
      </c>
      <c r="R50" s="457">
        <f t="shared" si="16"/>
        <v>0</v>
      </c>
      <c r="S50" s="457">
        <f t="shared" si="16"/>
        <v>0</v>
      </c>
      <c r="T50" s="457">
        <f t="shared" si="16"/>
        <v>0</v>
      </c>
      <c r="U50" s="457">
        <f t="shared" si="16"/>
        <v>0</v>
      </c>
      <c r="V50" s="461">
        <f>V51</f>
        <v>0</v>
      </c>
      <c r="W50" s="461">
        <f>W51</f>
        <v>0</v>
      </c>
      <c r="X50" s="461">
        <f>X51</f>
        <v>0</v>
      </c>
      <c r="Y50" s="461">
        <f>Y51</f>
        <v>0</v>
      </c>
      <c r="Z50" s="462">
        <f>Z51</f>
        <v>0</v>
      </c>
      <c r="AA50" s="108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0"/>
        <v>0</v>
      </c>
      <c r="E51" s="270">
        <f t="shared" si="10"/>
        <v>0</v>
      </c>
      <c r="F51" s="277">
        <f t="shared" si="15"/>
        <v>0</v>
      </c>
      <c r="G51" s="100">
        <f t="shared" si="15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457"/>
      <c r="N51" s="457"/>
      <c r="O51" s="457"/>
      <c r="P51" s="457"/>
      <c r="Q51" s="457"/>
      <c r="R51" s="457"/>
      <c r="S51" s="451">
        <f>Q51+R51-U51</f>
        <v>0</v>
      </c>
      <c r="T51" s="457"/>
      <c r="U51" s="457"/>
      <c r="V51" s="139">
        <f>V52+V53</f>
        <v>0</v>
      </c>
      <c r="W51" s="139">
        <f>W52+W53</f>
        <v>0</v>
      </c>
      <c r="X51" s="139">
        <f>X52+X53</f>
        <v>0</v>
      </c>
      <c r="Y51" s="139">
        <f>Y52+Y53</f>
        <v>0</v>
      </c>
      <c r="Z51" s="432">
        <f>Z52+Z53</f>
        <v>0</v>
      </c>
      <c r="AA51" s="108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24.75" customHeight="1">
      <c r="A52" s="169" t="s">
        <v>92</v>
      </c>
      <c r="B52" s="98">
        <v>2420</v>
      </c>
      <c r="C52" s="168">
        <v>270</v>
      </c>
      <c r="D52" s="100">
        <f t="shared" si="10"/>
        <v>0</v>
      </c>
      <c r="E52" s="270">
        <f t="shared" si="10"/>
        <v>0</v>
      </c>
      <c r="F52" s="277">
        <f t="shared" si="15"/>
        <v>0</v>
      </c>
      <c r="G52" s="100">
        <f t="shared" si="15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410"/>
      <c r="N52" s="437"/>
      <c r="O52" s="441"/>
      <c r="P52" s="437">
        <f>N52+O52-R52</f>
        <v>0</v>
      </c>
      <c r="Q52" s="441"/>
      <c r="R52" s="441"/>
      <c r="S52" s="139">
        <f>Q52+R52-U52</f>
        <v>0</v>
      </c>
      <c r="T52" s="139"/>
      <c r="U52" s="139"/>
      <c r="V52" s="139"/>
      <c r="W52" s="139"/>
      <c r="X52" s="139"/>
      <c r="Y52" s="139"/>
      <c r="Z52" s="432"/>
      <c r="AA52" s="108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0"/>
        <v>0</v>
      </c>
      <c r="E53" s="270">
        <f t="shared" si="10"/>
        <v>0</v>
      </c>
      <c r="F53" s="277">
        <f t="shared" si="15"/>
        <v>0</v>
      </c>
      <c r="G53" s="100">
        <f t="shared" si="15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410">
        <f>M54+M55+M56</f>
        <v>0</v>
      </c>
      <c r="N53" s="410">
        <f aca="true" t="shared" si="17" ref="N53:Y53">N54+N55+N56</f>
        <v>0</v>
      </c>
      <c r="O53" s="410">
        <f t="shared" si="17"/>
        <v>0</v>
      </c>
      <c r="P53" s="410">
        <f t="shared" si="17"/>
        <v>0</v>
      </c>
      <c r="Q53" s="410">
        <f t="shared" si="17"/>
        <v>0</v>
      </c>
      <c r="R53" s="410">
        <f t="shared" si="17"/>
        <v>0</v>
      </c>
      <c r="S53" s="410">
        <f t="shared" si="17"/>
        <v>0</v>
      </c>
      <c r="T53" s="410">
        <f t="shared" si="17"/>
        <v>0</v>
      </c>
      <c r="U53" s="410">
        <f t="shared" si="17"/>
        <v>0</v>
      </c>
      <c r="V53" s="410">
        <f t="shared" si="17"/>
        <v>0</v>
      </c>
      <c r="W53" s="410">
        <f t="shared" si="17"/>
        <v>0</v>
      </c>
      <c r="X53" s="410">
        <f t="shared" si="17"/>
        <v>0</v>
      </c>
      <c r="Y53" s="410">
        <f t="shared" si="17"/>
        <v>0</v>
      </c>
      <c r="Z53" s="139">
        <f>Z55+Z54</f>
        <v>0</v>
      </c>
      <c r="AA53" s="108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0"/>
        <v>0</v>
      </c>
      <c r="E54" s="270">
        <f t="shared" si="10"/>
        <v>0</v>
      </c>
      <c r="F54" s="277">
        <f t="shared" si="15"/>
        <v>0</v>
      </c>
      <c r="G54" s="100">
        <f t="shared" si="15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410"/>
      <c r="N54" s="441"/>
      <c r="O54" s="441"/>
      <c r="P54" s="446"/>
      <c r="Q54" s="441"/>
      <c r="R54" s="441"/>
      <c r="S54" s="467">
        <f>Q54+R54-U54</f>
        <v>0</v>
      </c>
      <c r="T54" s="441"/>
      <c r="U54" s="441"/>
      <c r="V54" s="139"/>
      <c r="W54" s="139"/>
      <c r="X54" s="139"/>
      <c r="Y54" s="139"/>
      <c r="Z54" s="432"/>
      <c r="AA54" s="108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 t="shared" si="10"/>
        <v>0</v>
      </c>
      <c r="E55" s="270">
        <f t="shared" si="10"/>
        <v>0</v>
      </c>
      <c r="F55" s="100">
        <f t="shared" si="15"/>
        <v>0</v>
      </c>
      <c r="G55" s="100">
        <f t="shared" si="15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410"/>
      <c r="N55" s="437"/>
      <c r="O55" s="441"/>
      <c r="P55" s="437">
        <f>N55+O55-R55</f>
        <v>0</v>
      </c>
      <c r="Q55" s="441"/>
      <c r="R55" s="441"/>
      <c r="S55" s="467">
        <f>Q55+R55-U55</f>
        <v>0</v>
      </c>
      <c r="T55" s="467"/>
      <c r="U55" s="467"/>
      <c r="V55" s="468"/>
      <c r="W55" s="468"/>
      <c r="X55" s="468"/>
      <c r="Y55" s="469"/>
      <c r="Z55" s="470"/>
      <c r="AA55" s="40"/>
      <c r="AB55" s="40"/>
      <c r="AC55" s="40"/>
      <c r="AD55" s="40"/>
      <c r="AE55" s="40"/>
      <c r="AF55" s="40"/>
      <c r="AG55" s="40"/>
    </row>
    <row r="56" spans="1:33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0"/>
        <v>0</v>
      </c>
      <c r="E56" s="270">
        <f t="shared" si="10"/>
        <v>0</v>
      </c>
      <c r="F56" s="100">
        <f t="shared" si="15"/>
        <v>0</v>
      </c>
      <c r="G56" s="100">
        <f t="shared" si="15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410"/>
      <c r="N56" s="437"/>
      <c r="O56" s="441"/>
      <c r="P56" s="437">
        <f>N56+O56-R56</f>
        <v>0</v>
      </c>
      <c r="Q56" s="441"/>
      <c r="R56" s="441"/>
      <c r="S56" s="467">
        <f>Q56+R56-U56</f>
        <v>0</v>
      </c>
      <c r="T56" s="138"/>
      <c r="U56" s="138"/>
      <c r="V56" s="138"/>
      <c r="W56" s="138"/>
      <c r="X56" s="138"/>
      <c r="Y56" s="138"/>
      <c r="Z56" s="471"/>
      <c r="AA56" s="108"/>
      <c r="AB56" s="108"/>
      <c r="AC56" s="108"/>
      <c r="AD56" s="108"/>
      <c r="AE56" s="108"/>
      <c r="AF56" s="108"/>
      <c r="AG56" s="108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0"/>
        <v>0</v>
      </c>
      <c r="E57" s="270">
        <f t="shared" si="10"/>
        <v>0</v>
      </c>
      <c r="F57" s="270">
        <f t="shared" si="15"/>
        <v>0</v>
      </c>
      <c r="G57" s="270">
        <f t="shared" si="15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410">
        <f>M58+M59+M60</f>
        <v>0</v>
      </c>
      <c r="N57" s="410">
        <f aca="true" t="shared" si="18" ref="N57:U57">N58+N59+N60</f>
        <v>0</v>
      </c>
      <c r="O57" s="410">
        <f t="shared" si="18"/>
        <v>0</v>
      </c>
      <c r="P57" s="410">
        <f t="shared" si="18"/>
        <v>0</v>
      </c>
      <c r="Q57" s="410">
        <f t="shared" si="18"/>
        <v>0</v>
      </c>
      <c r="R57" s="410">
        <f t="shared" si="18"/>
        <v>0</v>
      </c>
      <c r="S57" s="410">
        <f t="shared" si="18"/>
        <v>0</v>
      </c>
      <c r="T57" s="410">
        <f t="shared" si="18"/>
        <v>0</v>
      </c>
      <c r="U57" s="410">
        <f t="shared" si="18"/>
        <v>0</v>
      </c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0"/>
        <v>0</v>
      </c>
      <c r="E58" s="270">
        <f t="shared" si="10"/>
        <v>0</v>
      </c>
      <c r="F58" s="270">
        <f t="shared" si="15"/>
        <v>0</v>
      </c>
      <c r="G58" s="270">
        <f t="shared" si="15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410"/>
      <c r="N58" s="437"/>
      <c r="O58" s="441"/>
      <c r="P58" s="437">
        <f>N58+O58-R58</f>
        <v>0</v>
      </c>
      <c r="Q58" s="441"/>
      <c r="R58" s="441"/>
      <c r="S58" s="467">
        <f>Q58+R58-U58</f>
        <v>0</v>
      </c>
      <c r="T58" s="407"/>
      <c r="U58" s="407"/>
      <c r="V58" s="407"/>
      <c r="W58" s="407"/>
      <c r="X58" s="407"/>
      <c r="Y58" s="407"/>
      <c r="Z58" s="407"/>
      <c r="AA58" s="40"/>
      <c r="AB58" s="40"/>
      <c r="AC58" s="40"/>
      <c r="AD58" s="40"/>
      <c r="AE58" s="40"/>
      <c r="AF58" s="40"/>
      <c r="AG58" s="40"/>
    </row>
    <row r="59" spans="1:33" ht="17.25" customHeight="1">
      <c r="A59" s="134" t="s">
        <v>99</v>
      </c>
      <c r="B59" s="120">
        <v>2720</v>
      </c>
      <c r="C59" s="122">
        <v>340</v>
      </c>
      <c r="D59" s="100">
        <f t="shared" si="10"/>
        <v>0</v>
      </c>
      <c r="E59" s="270">
        <f t="shared" si="10"/>
        <v>0</v>
      </c>
      <c r="F59" s="270">
        <f t="shared" si="15"/>
        <v>0</v>
      </c>
      <c r="G59" s="270">
        <f t="shared" si="15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410"/>
      <c r="N59" s="410"/>
      <c r="O59" s="410">
        <f>O60+O72+O73+O74</f>
        <v>0</v>
      </c>
      <c r="P59" s="410">
        <f>P60+P72+P73+P74</f>
        <v>0</v>
      </c>
      <c r="Q59" s="410"/>
      <c r="R59" s="410"/>
      <c r="S59" s="467">
        <f>Q59+R59-U59</f>
        <v>0</v>
      </c>
      <c r="T59" s="410"/>
      <c r="U59" s="410"/>
      <c r="V59" s="407"/>
      <c r="W59" s="407"/>
      <c r="X59" s="407"/>
      <c r="Y59" s="407"/>
      <c r="Z59" s="407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 t="shared" si="10"/>
        <v>0</v>
      </c>
      <c r="E60" s="270">
        <f t="shared" si="10"/>
        <v>0</v>
      </c>
      <c r="F60" s="270">
        <f t="shared" si="15"/>
        <v>0</v>
      </c>
      <c r="G60" s="270">
        <f t="shared" si="15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410"/>
      <c r="N60" s="410"/>
      <c r="O60" s="410">
        <f>O61+O62+O65+O68</f>
        <v>0</v>
      </c>
      <c r="P60" s="410">
        <f>P61+P62+P65+P68</f>
        <v>0</v>
      </c>
      <c r="Q60" s="410"/>
      <c r="R60" s="410"/>
      <c r="S60" s="467">
        <f>Q60+R60-U60</f>
        <v>0</v>
      </c>
      <c r="T60" s="410"/>
      <c r="U60" s="410"/>
      <c r="V60" s="407"/>
      <c r="W60" s="407"/>
      <c r="X60" s="407"/>
      <c r="Y60" s="407"/>
      <c r="Z60" s="407"/>
      <c r="AA60" s="40"/>
      <c r="AB60" s="40"/>
      <c r="AC60" s="40"/>
      <c r="AD60" s="40"/>
      <c r="AE60" s="40"/>
      <c r="AF60" s="40"/>
      <c r="AG60" s="40"/>
    </row>
    <row r="61" spans="1:33" ht="19.5" customHeight="1">
      <c r="A61" s="173" t="s">
        <v>101</v>
      </c>
      <c r="B61" s="128">
        <v>2800</v>
      </c>
      <c r="C61" s="179">
        <v>360</v>
      </c>
      <c r="D61" s="100">
        <f t="shared" si="10"/>
        <v>0</v>
      </c>
      <c r="E61" s="270">
        <f t="shared" si="10"/>
        <v>0</v>
      </c>
      <c r="F61" s="270">
        <f t="shared" si="15"/>
        <v>0</v>
      </c>
      <c r="G61" s="270">
        <f t="shared" si="15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410"/>
      <c r="N61" s="437"/>
      <c r="O61" s="441"/>
      <c r="P61" s="437">
        <f>N61+O61-R61</f>
        <v>0</v>
      </c>
      <c r="Q61" s="441"/>
      <c r="R61" s="441"/>
      <c r="S61" s="407">
        <f>Q61+R61-U61</f>
        <v>0</v>
      </c>
      <c r="T61" s="407"/>
      <c r="U61" s="407"/>
      <c r="V61" s="407"/>
      <c r="W61" s="407"/>
      <c r="X61" s="407"/>
      <c r="Y61" s="407"/>
      <c r="Z61" s="407"/>
      <c r="AA61" s="40"/>
      <c r="AB61" s="40"/>
      <c r="AC61" s="40"/>
      <c r="AD61" s="40"/>
      <c r="AE61" s="40"/>
      <c r="AF61" s="40"/>
      <c r="AG61" s="40"/>
    </row>
    <row r="62" spans="1:33" ht="17.25" customHeight="1">
      <c r="A62" s="168" t="s">
        <v>102</v>
      </c>
      <c r="B62" s="119">
        <v>3000</v>
      </c>
      <c r="C62" s="119">
        <v>370</v>
      </c>
      <c r="D62" s="100">
        <f t="shared" si="10"/>
        <v>0</v>
      </c>
      <c r="E62" s="270">
        <f t="shared" si="10"/>
        <v>0</v>
      </c>
      <c r="F62" s="270">
        <f t="shared" si="15"/>
        <v>0</v>
      </c>
      <c r="G62" s="270">
        <f t="shared" si="15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410">
        <f>M63+M77</f>
        <v>0</v>
      </c>
      <c r="N62" s="410">
        <f aca="true" t="shared" si="19" ref="N62:U62">N63+N77</f>
        <v>0</v>
      </c>
      <c r="O62" s="410">
        <f t="shared" si="19"/>
        <v>0</v>
      </c>
      <c r="P62" s="410">
        <f t="shared" si="19"/>
        <v>0</v>
      </c>
      <c r="Q62" s="410">
        <f t="shared" si="19"/>
        <v>0</v>
      </c>
      <c r="R62" s="410">
        <f t="shared" si="19"/>
        <v>0</v>
      </c>
      <c r="S62" s="410">
        <f t="shared" si="19"/>
        <v>0</v>
      </c>
      <c r="T62" s="410">
        <f t="shared" si="19"/>
        <v>0</v>
      </c>
      <c r="U62" s="410">
        <f t="shared" si="19"/>
        <v>0</v>
      </c>
      <c r="V62" s="407"/>
      <c r="W62" s="407"/>
      <c r="X62" s="407"/>
      <c r="Y62" s="407"/>
      <c r="Z62" s="407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0"/>
        <v>0</v>
      </c>
      <c r="E63" s="270">
        <f t="shared" si="10"/>
        <v>0</v>
      </c>
      <c r="F63" s="270">
        <f t="shared" si="15"/>
        <v>0</v>
      </c>
      <c r="G63" s="270">
        <f t="shared" si="15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447">
        <f>M64+M65+M68+M71+M75+M76</f>
        <v>0</v>
      </c>
      <c r="N63" s="447">
        <f aca="true" t="shared" si="20" ref="N63:U63">N64+N65+N68+N71+N75+N76</f>
        <v>0</v>
      </c>
      <c r="O63" s="447">
        <f t="shared" si="20"/>
        <v>0</v>
      </c>
      <c r="P63" s="447">
        <f t="shared" si="20"/>
        <v>0</v>
      </c>
      <c r="Q63" s="447">
        <f t="shared" si="20"/>
        <v>0</v>
      </c>
      <c r="R63" s="447">
        <f t="shared" si="20"/>
        <v>0</v>
      </c>
      <c r="S63" s="447">
        <f t="shared" si="20"/>
        <v>0</v>
      </c>
      <c r="T63" s="447">
        <f t="shared" si="20"/>
        <v>0</v>
      </c>
      <c r="U63" s="447">
        <f t="shared" si="20"/>
        <v>0</v>
      </c>
      <c r="V63" s="407"/>
      <c r="W63" s="407"/>
      <c r="X63" s="407"/>
      <c r="Y63" s="407"/>
      <c r="Z63" s="407"/>
      <c r="AA63" s="180"/>
      <c r="AB63" s="180"/>
      <c r="AC63" s="180"/>
      <c r="AD63" s="180"/>
      <c r="AE63" s="180"/>
      <c r="AF63" s="180"/>
      <c r="AG63" s="180"/>
    </row>
    <row r="64" spans="1:33" ht="18" customHeight="1">
      <c r="A64" s="174" t="s">
        <v>104</v>
      </c>
      <c r="B64" s="132">
        <v>3110</v>
      </c>
      <c r="C64" s="181">
        <v>390</v>
      </c>
      <c r="D64" s="100">
        <f t="shared" si="10"/>
        <v>0</v>
      </c>
      <c r="E64" s="270">
        <f t="shared" si="10"/>
        <v>0</v>
      </c>
      <c r="F64" s="270">
        <f t="shared" si="15"/>
        <v>0</v>
      </c>
      <c r="G64" s="270">
        <f t="shared" si="15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447"/>
      <c r="N64" s="437"/>
      <c r="O64" s="449"/>
      <c r="P64" s="437">
        <f>N64+O64-R64</f>
        <v>0</v>
      </c>
      <c r="Q64" s="449"/>
      <c r="R64" s="449"/>
      <c r="S64" s="407">
        <f>Q64+R64-U64</f>
        <v>0</v>
      </c>
      <c r="T64" s="407"/>
      <c r="U64" s="407"/>
      <c r="V64" s="407"/>
      <c r="W64" s="407"/>
      <c r="X64" s="407"/>
      <c r="Y64" s="407"/>
      <c r="Z64" s="407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0"/>
        <v>0</v>
      </c>
      <c r="E65" s="270">
        <f t="shared" si="10"/>
        <v>0</v>
      </c>
      <c r="F65" s="270">
        <f t="shared" si="15"/>
        <v>0</v>
      </c>
      <c r="G65" s="270">
        <f t="shared" si="15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410">
        <f aca="true" t="shared" si="21" ref="M65:U65">SUM(M66:M67)</f>
        <v>0</v>
      </c>
      <c r="N65" s="410">
        <f t="shared" si="21"/>
        <v>0</v>
      </c>
      <c r="O65" s="410">
        <f t="shared" si="21"/>
        <v>0</v>
      </c>
      <c r="P65" s="410">
        <f t="shared" si="21"/>
        <v>0</v>
      </c>
      <c r="Q65" s="410">
        <f t="shared" si="21"/>
        <v>0</v>
      </c>
      <c r="R65" s="410">
        <f t="shared" si="21"/>
        <v>0</v>
      </c>
      <c r="S65" s="410">
        <f t="shared" si="21"/>
        <v>0</v>
      </c>
      <c r="T65" s="410">
        <f t="shared" si="21"/>
        <v>0</v>
      </c>
      <c r="U65" s="410">
        <f t="shared" si="21"/>
        <v>0</v>
      </c>
      <c r="V65" s="407"/>
      <c r="W65" s="407"/>
      <c r="X65" s="407"/>
      <c r="Y65" s="407"/>
      <c r="Z65" s="407"/>
      <c r="AA65" s="40"/>
      <c r="AB65" s="40"/>
      <c r="AC65" s="40"/>
      <c r="AD65" s="40"/>
      <c r="AE65" s="40"/>
      <c r="AF65" s="40"/>
      <c r="AG65" s="40"/>
    </row>
    <row r="66" spans="1:33" ht="17.25" customHeight="1">
      <c r="A66" s="134" t="s">
        <v>106</v>
      </c>
      <c r="B66" s="182">
        <v>3121</v>
      </c>
      <c r="C66" s="183">
        <v>410</v>
      </c>
      <c r="D66" s="100">
        <f t="shared" si="10"/>
        <v>0</v>
      </c>
      <c r="E66" s="270">
        <f t="shared" si="10"/>
        <v>0</v>
      </c>
      <c r="F66" s="270">
        <f aca="true" t="shared" si="22" ref="F66:G83">N66+V66</f>
        <v>0</v>
      </c>
      <c r="G66" s="270">
        <f t="shared" si="22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447"/>
      <c r="N66" s="437"/>
      <c r="O66" s="449"/>
      <c r="P66" s="437">
        <f>N66+O66-R66</f>
        <v>0</v>
      </c>
      <c r="Q66" s="449"/>
      <c r="R66" s="449"/>
      <c r="S66" s="407">
        <f>Q66+R66-U66</f>
        <v>0</v>
      </c>
      <c r="T66" s="407"/>
      <c r="U66" s="407"/>
      <c r="V66" s="407"/>
      <c r="W66" s="407"/>
      <c r="X66" s="407"/>
      <c r="Y66" s="407"/>
      <c r="Z66" s="407"/>
      <c r="AA66" s="40"/>
      <c r="AB66" s="40"/>
      <c r="AC66" s="40"/>
      <c r="AD66" s="40"/>
      <c r="AE66" s="40"/>
      <c r="AF66" s="40"/>
      <c r="AG66" s="40"/>
    </row>
    <row r="67" spans="1:33" ht="17.25" customHeight="1">
      <c r="A67" s="134" t="s">
        <v>107</v>
      </c>
      <c r="B67" s="182">
        <v>3122</v>
      </c>
      <c r="C67" s="183">
        <v>420</v>
      </c>
      <c r="D67" s="100">
        <f t="shared" si="10"/>
        <v>0</v>
      </c>
      <c r="E67" s="270">
        <f t="shared" si="10"/>
        <v>0</v>
      </c>
      <c r="F67" s="270">
        <f t="shared" si="22"/>
        <v>0</v>
      </c>
      <c r="G67" s="270">
        <f t="shared" si="22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447"/>
      <c r="N67" s="437"/>
      <c r="O67" s="449"/>
      <c r="P67" s="437">
        <f>N67+O67-R67</f>
        <v>0</v>
      </c>
      <c r="Q67" s="449"/>
      <c r="R67" s="449"/>
      <c r="S67" s="407">
        <f>Q67+R67-U67</f>
        <v>0</v>
      </c>
      <c r="T67" s="407"/>
      <c r="U67" s="407"/>
      <c r="V67" s="407"/>
      <c r="W67" s="407"/>
      <c r="X67" s="407"/>
      <c r="Y67" s="407"/>
      <c r="Z67" s="407"/>
      <c r="AA67" s="40"/>
      <c r="AB67" s="40"/>
      <c r="AC67" s="40"/>
      <c r="AD67" s="40"/>
      <c r="AE67" s="40"/>
      <c r="AF67" s="40"/>
      <c r="AG67" s="40"/>
    </row>
    <row r="68" spans="1:33" ht="17.25" customHeight="1">
      <c r="A68" s="184" t="s">
        <v>108</v>
      </c>
      <c r="B68" s="185" t="s">
        <v>109</v>
      </c>
      <c r="C68" s="186">
        <v>430</v>
      </c>
      <c r="D68" s="100">
        <f t="shared" si="10"/>
        <v>0</v>
      </c>
      <c r="E68" s="270">
        <f t="shared" si="10"/>
        <v>0</v>
      </c>
      <c r="F68" s="270">
        <f t="shared" si="22"/>
        <v>0</v>
      </c>
      <c r="G68" s="270">
        <f t="shared" si="22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410">
        <f>SUM(M69:M70)</f>
        <v>0</v>
      </c>
      <c r="N68" s="410">
        <f aca="true" t="shared" si="23" ref="N68:U68">SUM(N69:N70)</f>
        <v>0</v>
      </c>
      <c r="O68" s="410">
        <f t="shared" si="23"/>
        <v>0</v>
      </c>
      <c r="P68" s="410">
        <f t="shared" si="23"/>
        <v>0</v>
      </c>
      <c r="Q68" s="410">
        <f t="shared" si="23"/>
        <v>0</v>
      </c>
      <c r="R68" s="410">
        <f t="shared" si="23"/>
        <v>0</v>
      </c>
      <c r="S68" s="410">
        <f t="shared" si="23"/>
        <v>0</v>
      </c>
      <c r="T68" s="410">
        <f t="shared" si="23"/>
        <v>0</v>
      </c>
      <c r="U68" s="410">
        <f t="shared" si="23"/>
        <v>0</v>
      </c>
      <c r="V68" s="407"/>
      <c r="W68" s="407"/>
      <c r="X68" s="407"/>
      <c r="Y68" s="407"/>
      <c r="Z68" s="407"/>
      <c r="AA68" s="40"/>
      <c r="AB68" s="40"/>
      <c r="AC68" s="40"/>
      <c r="AD68" s="40"/>
      <c r="AE68" s="40"/>
      <c r="AF68" s="40"/>
      <c r="AG68" s="40"/>
    </row>
    <row r="69" spans="1:33" ht="17.25" customHeight="1">
      <c r="A69" s="134" t="s">
        <v>110</v>
      </c>
      <c r="B69" s="187">
        <v>3131</v>
      </c>
      <c r="C69" s="187">
        <v>440</v>
      </c>
      <c r="D69" s="100">
        <f t="shared" si="10"/>
        <v>0</v>
      </c>
      <c r="E69" s="270">
        <f t="shared" si="10"/>
        <v>0</v>
      </c>
      <c r="F69" s="270">
        <f t="shared" si="22"/>
        <v>0</v>
      </c>
      <c r="G69" s="270">
        <f t="shared" si="22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447"/>
      <c r="N69" s="437"/>
      <c r="O69" s="449"/>
      <c r="P69" s="437">
        <f>N69+O69-R69</f>
        <v>0</v>
      </c>
      <c r="Q69" s="449"/>
      <c r="R69" s="449"/>
      <c r="S69" s="407">
        <f>Q69+R69-U69</f>
        <v>0</v>
      </c>
      <c r="T69" s="407"/>
      <c r="U69" s="407"/>
      <c r="V69" s="407"/>
      <c r="W69" s="407"/>
      <c r="X69" s="407"/>
      <c r="Y69" s="407"/>
      <c r="Z69" s="407"/>
      <c r="AA69" s="40"/>
      <c r="AB69" s="40"/>
      <c r="AC69" s="40"/>
      <c r="AD69" s="40"/>
      <c r="AE69" s="40"/>
      <c r="AF69" s="40"/>
      <c r="AG69" s="40"/>
    </row>
    <row r="70" spans="1:33" ht="17.25" customHeight="1">
      <c r="A70" s="134" t="s">
        <v>111</v>
      </c>
      <c r="B70" s="188">
        <v>3132</v>
      </c>
      <c r="C70" s="188">
        <v>450</v>
      </c>
      <c r="D70" s="100">
        <f t="shared" si="10"/>
        <v>0</v>
      </c>
      <c r="E70" s="270">
        <f t="shared" si="10"/>
        <v>0</v>
      </c>
      <c r="F70" s="270">
        <f t="shared" si="22"/>
        <v>0</v>
      </c>
      <c r="G70" s="270">
        <f t="shared" si="22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447"/>
      <c r="N70" s="437"/>
      <c r="O70" s="449"/>
      <c r="P70" s="437">
        <f>N70+O70-R70</f>
        <v>0</v>
      </c>
      <c r="Q70" s="449"/>
      <c r="R70" s="449"/>
      <c r="S70" s="407">
        <f>Q70+R70-U70</f>
        <v>0</v>
      </c>
      <c r="T70" s="407"/>
      <c r="U70" s="407"/>
      <c r="V70" s="407"/>
      <c r="W70" s="407"/>
      <c r="X70" s="407"/>
      <c r="Y70" s="407"/>
      <c r="Z70" s="407"/>
      <c r="AA70" s="40"/>
      <c r="AB70" s="40"/>
      <c r="AC70" s="40"/>
      <c r="AD70" s="40"/>
      <c r="AE70" s="40"/>
      <c r="AF70" s="40"/>
      <c r="AG70" s="40"/>
    </row>
    <row r="71" spans="1:33" ht="17.25" customHeight="1">
      <c r="A71" s="173" t="s">
        <v>112</v>
      </c>
      <c r="B71" s="182">
        <v>3140</v>
      </c>
      <c r="C71" s="182">
        <v>460</v>
      </c>
      <c r="D71" s="100">
        <f t="shared" si="10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447">
        <f>M72+M73+M74</f>
        <v>0</v>
      </c>
      <c r="N71" s="447">
        <f aca="true" t="shared" si="24" ref="N71:U71">N72+N73+N74</f>
        <v>0</v>
      </c>
      <c r="O71" s="447">
        <f t="shared" si="24"/>
        <v>0</v>
      </c>
      <c r="P71" s="447">
        <f t="shared" si="24"/>
        <v>0</v>
      </c>
      <c r="Q71" s="447">
        <f t="shared" si="24"/>
        <v>0</v>
      </c>
      <c r="R71" s="447">
        <f t="shared" si="24"/>
        <v>0</v>
      </c>
      <c r="S71" s="447">
        <f t="shared" si="24"/>
        <v>0</v>
      </c>
      <c r="T71" s="447">
        <f t="shared" si="24"/>
        <v>0</v>
      </c>
      <c r="U71" s="447">
        <f t="shared" si="24"/>
        <v>0</v>
      </c>
      <c r="V71" s="407"/>
      <c r="W71" s="407"/>
      <c r="X71" s="407"/>
      <c r="Y71" s="407"/>
      <c r="Z71" s="407"/>
      <c r="AA71" s="40"/>
      <c r="AB71" s="40"/>
      <c r="AC71" s="40"/>
      <c r="AD71" s="40"/>
      <c r="AE71" s="40"/>
      <c r="AF71" s="40"/>
      <c r="AG71" s="40"/>
    </row>
    <row r="72" spans="1:33" ht="17.25" customHeight="1">
      <c r="A72" s="134" t="s">
        <v>113</v>
      </c>
      <c r="B72" s="182">
        <v>3141</v>
      </c>
      <c r="C72" s="182">
        <v>470</v>
      </c>
      <c r="D72" s="100">
        <f t="shared" si="10"/>
        <v>0</v>
      </c>
      <c r="E72" s="270">
        <f t="shared" si="10"/>
        <v>0</v>
      </c>
      <c r="F72" s="270">
        <f t="shared" si="22"/>
        <v>0</v>
      </c>
      <c r="G72" s="270">
        <f t="shared" si="22"/>
        <v>0</v>
      </c>
      <c r="H72" s="270">
        <f aca="true" t="shared" si="25" ref="H72:L87">Q72</f>
        <v>0</v>
      </c>
      <c r="I72" s="270">
        <f t="shared" si="25"/>
        <v>0</v>
      </c>
      <c r="J72" s="270">
        <f t="shared" si="25"/>
        <v>0</v>
      </c>
      <c r="K72" s="270">
        <f t="shared" si="25"/>
        <v>0</v>
      </c>
      <c r="L72" s="270">
        <f t="shared" si="25"/>
        <v>0</v>
      </c>
      <c r="M72" s="447"/>
      <c r="N72" s="437"/>
      <c r="O72" s="449"/>
      <c r="P72" s="437">
        <f>N72+O72-R72</f>
        <v>0</v>
      </c>
      <c r="Q72" s="449"/>
      <c r="R72" s="449"/>
      <c r="S72" s="407">
        <f>Q72+R72-U72</f>
        <v>0</v>
      </c>
      <c r="T72" s="407"/>
      <c r="U72" s="407"/>
      <c r="V72" s="407"/>
      <c r="W72" s="407"/>
      <c r="X72" s="407"/>
      <c r="Y72" s="407"/>
      <c r="Z72" s="407"/>
      <c r="AA72" s="40"/>
      <c r="AB72" s="40"/>
      <c r="AC72" s="40"/>
      <c r="AD72" s="40"/>
      <c r="AE72" s="40"/>
      <c r="AF72" s="40"/>
      <c r="AG72" s="40"/>
    </row>
    <row r="73" spans="1:33" ht="17.25" customHeight="1">
      <c r="A73" s="134" t="s">
        <v>114</v>
      </c>
      <c r="B73" s="182">
        <v>3142</v>
      </c>
      <c r="C73" s="182">
        <v>480</v>
      </c>
      <c r="D73" s="100">
        <f t="shared" si="10"/>
        <v>0</v>
      </c>
      <c r="E73" s="270">
        <f t="shared" si="10"/>
        <v>0</v>
      </c>
      <c r="F73" s="270">
        <f t="shared" si="22"/>
        <v>0</v>
      </c>
      <c r="G73" s="270">
        <f t="shared" si="22"/>
        <v>0</v>
      </c>
      <c r="H73" s="270">
        <f t="shared" si="25"/>
        <v>0</v>
      </c>
      <c r="I73" s="270">
        <f t="shared" si="25"/>
        <v>0</v>
      </c>
      <c r="J73" s="270">
        <f t="shared" si="25"/>
        <v>0</v>
      </c>
      <c r="K73" s="270">
        <f t="shared" si="25"/>
        <v>0</v>
      </c>
      <c r="L73" s="270">
        <f t="shared" si="25"/>
        <v>0</v>
      </c>
      <c r="M73" s="447"/>
      <c r="N73" s="437"/>
      <c r="O73" s="449"/>
      <c r="P73" s="437">
        <f>N73+O73-R73</f>
        <v>0</v>
      </c>
      <c r="Q73" s="449"/>
      <c r="R73" s="449"/>
      <c r="S73" s="407">
        <f>Q73+R73-U73</f>
        <v>0</v>
      </c>
      <c r="T73" s="407"/>
      <c r="U73" s="407"/>
      <c r="V73" s="407"/>
      <c r="W73" s="407"/>
      <c r="X73" s="407"/>
      <c r="Y73" s="407"/>
      <c r="Z73" s="407"/>
      <c r="AA73" s="40"/>
      <c r="AB73" s="40"/>
      <c r="AC73" s="40"/>
      <c r="AD73" s="40"/>
      <c r="AE73" s="40"/>
      <c r="AF73" s="40"/>
      <c r="AG73" s="40"/>
    </row>
    <row r="74" spans="1:33" ht="17.25" customHeight="1">
      <c r="A74" s="160" t="s">
        <v>115</v>
      </c>
      <c r="B74" s="182">
        <v>3143</v>
      </c>
      <c r="C74" s="182">
        <v>490</v>
      </c>
      <c r="D74" s="100">
        <f>M74</f>
        <v>0</v>
      </c>
      <c r="E74" s="270">
        <f>N74</f>
        <v>0</v>
      </c>
      <c r="F74" s="270">
        <f t="shared" si="22"/>
        <v>0</v>
      </c>
      <c r="G74" s="270">
        <f t="shared" si="22"/>
        <v>0</v>
      </c>
      <c r="H74" s="270">
        <f t="shared" si="25"/>
        <v>0</v>
      </c>
      <c r="I74" s="270">
        <f t="shared" si="25"/>
        <v>0</v>
      </c>
      <c r="J74" s="270">
        <f t="shared" si="25"/>
        <v>0</v>
      </c>
      <c r="K74" s="270">
        <f t="shared" si="25"/>
        <v>0</v>
      </c>
      <c r="L74" s="270">
        <f t="shared" si="25"/>
        <v>0</v>
      </c>
      <c r="M74" s="410"/>
      <c r="N74" s="410"/>
      <c r="O74" s="410">
        <f>SUM(O75:O79)</f>
        <v>0</v>
      </c>
      <c r="P74" s="410">
        <f>SUM(P75:P79)</f>
        <v>0</v>
      </c>
      <c r="Q74" s="410"/>
      <c r="R74" s="410"/>
      <c r="S74" s="410">
        <f>SUM(S75:S79)</f>
        <v>0</v>
      </c>
      <c r="T74" s="410"/>
      <c r="U74" s="410"/>
      <c r="V74" s="407"/>
      <c r="W74" s="407"/>
      <c r="X74" s="407"/>
      <c r="Y74" s="407"/>
      <c r="Z74" s="407"/>
      <c r="AA74" s="40"/>
      <c r="AB74" s="40"/>
      <c r="AC74" s="40"/>
      <c r="AD74" s="40"/>
      <c r="AE74" s="40"/>
      <c r="AF74" s="40"/>
      <c r="AG74" s="40"/>
    </row>
    <row r="75" spans="1:33" ht="17.25" customHeight="1">
      <c r="A75" s="170" t="s">
        <v>116</v>
      </c>
      <c r="B75" s="190">
        <v>3150</v>
      </c>
      <c r="C75" s="190">
        <v>500</v>
      </c>
      <c r="D75" s="100">
        <f>M75</f>
        <v>0</v>
      </c>
      <c r="E75" s="270">
        <f>N75</f>
        <v>0</v>
      </c>
      <c r="F75" s="270">
        <f t="shared" si="22"/>
        <v>0</v>
      </c>
      <c r="G75" s="270">
        <f t="shared" si="22"/>
        <v>0</v>
      </c>
      <c r="H75" s="270">
        <f t="shared" si="25"/>
        <v>0</v>
      </c>
      <c r="I75" s="270">
        <f t="shared" si="25"/>
        <v>0</v>
      </c>
      <c r="J75" s="270">
        <f t="shared" si="25"/>
        <v>0</v>
      </c>
      <c r="K75" s="270">
        <f t="shared" si="25"/>
        <v>0</v>
      </c>
      <c r="L75" s="270">
        <f t="shared" si="25"/>
        <v>0</v>
      </c>
      <c r="M75" s="447"/>
      <c r="N75" s="437"/>
      <c r="O75" s="449"/>
      <c r="P75" s="437">
        <f>N75+O75-R75</f>
        <v>0</v>
      </c>
      <c r="Q75" s="449"/>
      <c r="R75" s="449"/>
      <c r="S75" s="407">
        <f>Q75+R75-U75</f>
        <v>0</v>
      </c>
      <c r="T75" s="407"/>
      <c r="U75" s="407"/>
      <c r="V75" s="407"/>
      <c r="W75" s="407"/>
      <c r="X75" s="407"/>
      <c r="Y75" s="407"/>
      <c r="Z75" s="407"/>
      <c r="AA75" s="40"/>
      <c r="AB75" s="40"/>
      <c r="AC75" s="40"/>
      <c r="AD75" s="40"/>
      <c r="AE75" s="40"/>
      <c r="AF75" s="40"/>
      <c r="AG75" s="40"/>
    </row>
    <row r="76" spans="1:33" ht="17.25" customHeight="1">
      <c r="A76" s="170" t="s">
        <v>117</v>
      </c>
      <c r="B76" s="190">
        <v>3160</v>
      </c>
      <c r="C76" s="190">
        <v>510</v>
      </c>
      <c r="D76" s="100">
        <f>M76</f>
        <v>0</v>
      </c>
      <c r="E76" s="270">
        <f>N76</f>
        <v>0</v>
      </c>
      <c r="F76" s="270">
        <f t="shared" si="22"/>
        <v>0</v>
      </c>
      <c r="G76" s="270">
        <f t="shared" si="22"/>
        <v>0</v>
      </c>
      <c r="H76" s="270">
        <f t="shared" si="25"/>
        <v>0</v>
      </c>
      <c r="I76" s="270">
        <f t="shared" si="25"/>
        <v>0</v>
      </c>
      <c r="J76" s="270">
        <f t="shared" si="25"/>
        <v>0</v>
      </c>
      <c r="K76" s="270">
        <f t="shared" si="25"/>
        <v>0</v>
      </c>
      <c r="L76" s="270">
        <f t="shared" si="25"/>
        <v>0</v>
      </c>
      <c r="M76" s="447"/>
      <c r="N76" s="437"/>
      <c r="O76" s="449"/>
      <c r="P76" s="437">
        <f>N76+O76-R76</f>
        <v>0</v>
      </c>
      <c r="Q76" s="449"/>
      <c r="R76" s="449"/>
      <c r="S76" s="407">
        <f>Q76+R76-U76</f>
        <v>0</v>
      </c>
      <c r="T76" s="407"/>
      <c r="U76" s="407"/>
      <c r="V76" s="407"/>
      <c r="W76" s="407"/>
      <c r="X76" s="407"/>
      <c r="Y76" s="407"/>
      <c r="Z76" s="407"/>
      <c r="AA76" s="40"/>
      <c r="AB76" s="40"/>
      <c r="AC76" s="40"/>
      <c r="AD76" s="40"/>
      <c r="AE76" s="40"/>
      <c r="AF76" s="40"/>
      <c r="AG76" s="40"/>
    </row>
    <row r="77" spans="1:33" ht="17.25" customHeight="1">
      <c r="A77" s="191" t="s">
        <v>118</v>
      </c>
      <c r="B77" s="190">
        <v>3200</v>
      </c>
      <c r="C77" s="190">
        <v>520</v>
      </c>
      <c r="D77" s="100">
        <f>M77</f>
        <v>0</v>
      </c>
      <c r="E77" s="270">
        <f>N77</f>
        <v>0</v>
      </c>
      <c r="F77" s="270">
        <f t="shared" si="22"/>
        <v>0</v>
      </c>
      <c r="G77" s="270">
        <f t="shared" si="22"/>
        <v>0</v>
      </c>
      <c r="H77" s="270">
        <f t="shared" si="25"/>
        <v>0</v>
      </c>
      <c r="I77" s="270">
        <f t="shared" si="25"/>
        <v>0</v>
      </c>
      <c r="J77" s="270">
        <f t="shared" si="25"/>
        <v>0</v>
      </c>
      <c r="K77" s="270">
        <f t="shared" si="25"/>
        <v>0</v>
      </c>
      <c r="L77" s="270">
        <f t="shared" si="25"/>
        <v>0</v>
      </c>
      <c r="M77" s="447">
        <f>M78+M79+M81+M80</f>
        <v>0</v>
      </c>
      <c r="N77" s="447">
        <f aca="true" t="shared" si="26" ref="N77:U77">N78+N79+N81+N80</f>
        <v>0</v>
      </c>
      <c r="O77" s="447">
        <f t="shared" si="26"/>
        <v>0</v>
      </c>
      <c r="P77" s="447">
        <f t="shared" si="26"/>
        <v>0</v>
      </c>
      <c r="Q77" s="447">
        <f t="shared" si="26"/>
        <v>0</v>
      </c>
      <c r="R77" s="447">
        <f t="shared" si="26"/>
        <v>0</v>
      </c>
      <c r="S77" s="447">
        <f t="shared" si="26"/>
        <v>0</v>
      </c>
      <c r="T77" s="447">
        <f t="shared" si="26"/>
        <v>0</v>
      </c>
      <c r="U77" s="447">
        <f t="shared" si="26"/>
        <v>0</v>
      </c>
      <c r="V77" s="447"/>
      <c r="W77" s="407"/>
      <c r="X77" s="407"/>
      <c r="Y77" s="407"/>
      <c r="Z77" s="407"/>
      <c r="AA77" s="40"/>
      <c r="AB77" s="40"/>
      <c r="AC77" s="40"/>
      <c r="AD77" s="40"/>
      <c r="AE77" s="40"/>
      <c r="AF77" s="40"/>
      <c r="AG77" s="40"/>
    </row>
    <row r="78" spans="1:33" ht="17.25" customHeight="1">
      <c r="A78" s="192" t="s">
        <v>119</v>
      </c>
      <c r="B78" s="182">
        <v>3210</v>
      </c>
      <c r="C78" s="182">
        <v>530</v>
      </c>
      <c r="D78" s="100">
        <f>M78</f>
        <v>0</v>
      </c>
      <c r="E78" s="270">
        <f>N78</f>
        <v>0</v>
      </c>
      <c r="F78" s="270">
        <f t="shared" si="22"/>
        <v>0</v>
      </c>
      <c r="G78" s="270">
        <f t="shared" si="22"/>
        <v>0</v>
      </c>
      <c r="H78" s="270">
        <f t="shared" si="25"/>
        <v>0</v>
      </c>
      <c r="I78" s="270">
        <f t="shared" si="25"/>
        <v>0</v>
      </c>
      <c r="J78" s="270">
        <f t="shared" si="25"/>
        <v>0</v>
      </c>
      <c r="K78" s="270">
        <f t="shared" si="25"/>
        <v>0</v>
      </c>
      <c r="L78" s="270">
        <f t="shared" si="25"/>
        <v>0</v>
      </c>
      <c r="M78" s="447"/>
      <c r="N78" s="437"/>
      <c r="O78" s="449"/>
      <c r="P78" s="437">
        <f>N78+O78-R78</f>
        <v>0</v>
      </c>
      <c r="Q78" s="449"/>
      <c r="R78" s="449"/>
      <c r="S78" s="407">
        <f>Q78+R78-U78</f>
        <v>0</v>
      </c>
      <c r="T78" s="407"/>
      <c r="U78" s="407"/>
      <c r="V78" s="407"/>
      <c r="W78" s="407"/>
      <c r="X78" s="407"/>
      <c r="Y78" s="407"/>
      <c r="Z78" s="407"/>
      <c r="AA78" s="40"/>
      <c r="AB78" s="40"/>
      <c r="AC78" s="40"/>
      <c r="AD78" s="40"/>
      <c r="AE78" s="40"/>
      <c r="AF78" s="40"/>
      <c r="AG78" s="40"/>
    </row>
    <row r="79" spans="1:33" ht="17.25" customHeight="1">
      <c r="A79" s="193" t="s">
        <v>120</v>
      </c>
      <c r="B79" s="182">
        <v>3220</v>
      </c>
      <c r="C79" s="182">
        <v>540</v>
      </c>
      <c r="D79" s="100">
        <f>M79</f>
        <v>0</v>
      </c>
      <c r="E79" s="270">
        <f>N79</f>
        <v>0</v>
      </c>
      <c r="F79" s="270">
        <f t="shared" si="22"/>
        <v>0</v>
      </c>
      <c r="G79" s="270">
        <f t="shared" si="22"/>
        <v>0</v>
      </c>
      <c r="H79" s="270">
        <f t="shared" si="25"/>
        <v>0</v>
      </c>
      <c r="I79" s="270">
        <f t="shared" si="25"/>
        <v>0</v>
      </c>
      <c r="J79" s="270">
        <f t="shared" si="25"/>
        <v>0</v>
      </c>
      <c r="K79" s="270">
        <f t="shared" si="25"/>
        <v>0</v>
      </c>
      <c r="L79" s="270">
        <f t="shared" si="25"/>
        <v>0</v>
      </c>
      <c r="M79" s="447"/>
      <c r="N79" s="437"/>
      <c r="O79" s="449"/>
      <c r="P79" s="437">
        <f>N79+O79-R79</f>
        <v>0</v>
      </c>
      <c r="Q79" s="449"/>
      <c r="R79" s="449"/>
      <c r="S79" s="407">
        <f>Q79+R79-U79</f>
        <v>0</v>
      </c>
      <c r="T79" s="407"/>
      <c r="U79" s="407"/>
      <c r="V79" s="407"/>
      <c r="W79" s="407"/>
      <c r="X79" s="407"/>
      <c r="Y79" s="407"/>
      <c r="Z79" s="407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>M80</f>
        <v>0</v>
      </c>
      <c r="E80" s="100">
        <f>N80</f>
        <v>0</v>
      </c>
      <c r="F80" s="100">
        <f>O80</f>
        <v>0</v>
      </c>
      <c r="G80" s="100">
        <f>P80</f>
        <v>0</v>
      </c>
      <c r="H80" s="100">
        <f t="shared" si="25"/>
        <v>0</v>
      </c>
      <c r="I80" s="100">
        <f t="shared" si="25"/>
        <v>0</v>
      </c>
      <c r="J80" s="100">
        <f t="shared" si="25"/>
        <v>0</v>
      </c>
      <c r="K80" s="100">
        <f t="shared" si="25"/>
        <v>0</v>
      </c>
      <c r="L80" s="100">
        <f t="shared" si="25"/>
        <v>0</v>
      </c>
      <c r="M80" s="447"/>
      <c r="N80" s="473"/>
      <c r="O80" s="447"/>
      <c r="P80" s="473"/>
      <c r="Q80" s="447"/>
      <c r="R80" s="447"/>
      <c r="S80" s="407">
        <f>Q80+R80-U80</f>
        <v>0</v>
      </c>
      <c r="T80" s="474"/>
      <c r="U80" s="474"/>
      <c r="V80" s="474"/>
      <c r="W80" s="474"/>
      <c r="X80" s="474"/>
      <c r="Y80" s="474"/>
      <c r="Z80" s="474"/>
      <c r="AA80" s="40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>M81</f>
        <v>0</v>
      </c>
      <c r="E81" s="270">
        <f>N81</f>
        <v>0</v>
      </c>
      <c r="F81" s="270">
        <f t="shared" si="22"/>
        <v>0</v>
      </c>
      <c r="G81" s="270">
        <f t="shared" si="22"/>
        <v>0</v>
      </c>
      <c r="H81" s="270">
        <f t="shared" si="25"/>
        <v>0</v>
      </c>
      <c r="I81" s="270">
        <f t="shared" si="25"/>
        <v>0</v>
      </c>
      <c r="J81" s="270">
        <f t="shared" si="25"/>
        <v>0</v>
      </c>
      <c r="K81" s="270">
        <f t="shared" si="25"/>
        <v>0</v>
      </c>
      <c r="L81" s="270">
        <f t="shared" si="25"/>
        <v>0</v>
      </c>
      <c r="M81" s="410"/>
      <c r="N81" s="410"/>
      <c r="O81" s="410">
        <f>O82+O86+O92</f>
        <v>0</v>
      </c>
      <c r="P81" s="410">
        <f>P82+P86+P92</f>
        <v>0</v>
      </c>
      <c r="Q81" s="410"/>
      <c r="R81" s="410"/>
      <c r="S81" s="407">
        <f>Q81+R81-U81</f>
        <v>0</v>
      </c>
      <c r="T81" s="410"/>
      <c r="U81" s="410"/>
      <c r="V81" s="410"/>
      <c r="W81" s="410"/>
      <c r="X81" s="410"/>
      <c r="Y81" s="410"/>
      <c r="Z81" s="410"/>
      <c r="AA81" s="410"/>
      <c r="AB81" s="40"/>
      <c r="AC81" s="40"/>
      <c r="AD81" s="40"/>
      <c r="AE81" s="40"/>
      <c r="AF81" s="40"/>
      <c r="AG81" s="40"/>
    </row>
    <row r="82" spans="1:33" ht="19.5" customHeight="1" hidden="1">
      <c r="A82" s="193" t="s">
        <v>123</v>
      </c>
      <c r="B82" s="182">
        <v>2440</v>
      </c>
      <c r="C82" s="182">
        <v>540</v>
      </c>
      <c r="D82" s="100">
        <f>M82</f>
        <v>0</v>
      </c>
      <c r="E82" s="270">
        <f>N82</f>
        <v>0</v>
      </c>
      <c r="F82" s="270">
        <f t="shared" si="22"/>
        <v>0</v>
      </c>
      <c r="G82" s="270">
        <f t="shared" si="22"/>
        <v>0</v>
      </c>
      <c r="H82" s="270">
        <f t="shared" si="25"/>
        <v>0</v>
      </c>
      <c r="I82" s="270">
        <f t="shared" si="25"/>
        <v>0</v>
      </c>
      <c r="J82" s="270">
        <f t="shared" si="25"/>
        <v>0</v>
      </c>
      <c r="K82" s="270">
        <f t="shared" si="25"/>
        <v>0</v>
      </c>
      <c r="L82" s="270">
        <f t="shared" si="25"/>
        <v>0</v>
      </c>
      <c r="M82" s="447">
        <f aca="true" t="shared" si="27" ref="M82:R82">M83+M84+M85</f>
        <v>0</v>
      </c>
      <c r="N82" s="447">
        <f t="shared" si="27"/>
        <v>0</v>
      </c>
      <c r="O82" s="447">
        <f t="shared" si="27"/>
        <v>0</v>
      </c>
      <c r="P82" s="447">
        <f t="shared" si="27"/>
        <v>0</v>
      </c>
      <c r="Q82" s="447">
        <f t="shared" si="27"/>
        <v>0</v>
      </c>
      <c r="R82" s="447">
        <f t="shared" si="27"/>
        <v>0</v>
      </c>
      <c r="S82" s="407">
        <f>Q82+R82-U82</f>
        <v>0</v>
      </c>
      <c r="T82" s="447">
        <f>T83+T84+T85</f>
        <v>0</v>
      </c>
      <c r="U82" s="447">
        <f>U83+U84+U85</f>
        <v>0</v>
      </c>
      <c r="V82" s="407"/>
      <c r="W82" s="407"/>
      <c r="X82" s="407"/>
      <c r="Y82" s="407"/>
      <c r="Z82" s="407"/>
      <c r="AA82" s="40"/>
      <c r="AB82" s="40"/>
      <c r="AC82" s="40"/>
      <c r="AD82" s="40"/>
      <c r="AE82" s="40"/>
      <c r="AF82" s="40"/>
      <c r="AG82" s="40"/>
    </row>
    <row r="83" spans="1:33" ht="19.5" customHeight="1" hidden="1">
      <c r="A83" s="193" t="s">
        <v>124</v>
      </c>
      <c r="B83" s="182">
        <v>2450</v>
      </c>
      <c r="C83" s="182">
        <v>550</v>
      </c>
      <c r="D83" s="100">
        <f>M83</f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5"/>
        <v>0</v>
      </c>
      <c r="I83" s="100">
        <f t="shared" si="25"/>
        <v>0</v>
      </c>
      <c r="J83" s="100">
        <f t="shared" si="25"/>
        <v>0</v>
      </c>
      <c r="K83" s="100">
        <f t="shared" si="25"/>
        <v>0</v>
      </c>
      <c r="L83" s="100">
        <f t="shared" si="25"/>
        <v>0</v>
      </c>
      <c r="M83" s="447"/>
      <c r="N83" s="437"/>
      <c r="O83" s="449"/>
      <c r="P83" s="437"/>
      <c r="Q83" s="449"/>
      <c r="R83" s="449"/>
      <c r="S83" s="407">
        <f aca="true" t="shared" si="28" ref="S83:S93">Q83+R83-U83</f>
        <v>0</v>
      </c>
      <c r="T83" s="407"/>
      <c r="U83" s="407"/>
      <c r="V83" s="407"/>
      <c r="W83" s="407"/>
      <c r="X83" s="407"/>
      <c r="Y83" s="407"/>
      <c r="Z83" s="407"/>
      <c r="AA83" s="40"/>
      <c r="AB83" s="40"/>
      <c r="AC83" s="40"/>
      <c r="AD83" s="40"/>
      <c r="AE83" s="40"/>
      <c r="AF83" s="40"/>
      <c r="AG83" s="40"/>
    </row>
    <row r="84" spans="1:33" ht="19.5" customHeight="1" hidden="1">
      <c r="A84" s="190" t="s">
        <v>125</v>
      </c>
      <c r="B84" s="190">
        <v>3000</v>
      </c>
      <c r="C84" s="190">
        <v>550</v>
      </c>
      <c r="D84" s="100">
        <f>M84</f>
        <v>0</v>
      </c>
      <c r="E84" s="100">
        <f>N84</f>
        <v>0</v>
      </c>
      <c r="F84" s="100">
        <f>O84</f>
        <v>0</v>
      </c>
      <c r="G84" s="100">
        <f>P84</f>
        <v>0</v>
      </c>
      <c r="H84" s="100">
        <f t="shared" si="25"/>
        <v>0</v>
      </c>
      <c r="I84" s="100">
        <f t="shared" si="25"/>
        <v>0</v>
      </c>
      <c r="J84" s="100">
        <f t="shared" si="25"/>
        <v>0</v>
      </c>
      <c r="K84" s="100">
        <f t="shared" si="25"/>
        <v>0</v>
      </c>
      <c r="L84" s="100">
        <f t="shared" si="25"/>
        <v>0</v>
      </c>
      <c r="M84" s="447"/>
      <c r="N84" s="437"/>
      <c r="O84" s="449"/>
      <c r="P84" s="437">
        <f>N84+O84-R84</f>
        <v>0</v>
      </c>
      <c r="Q84" s="449"/>
      <c r="R84" s="449"/>
      <c r="S84" s="407">
        <f t="shared" si="28"/>
        <v>0</v>
      </c>
      <c r="T84" s="407"/>
      <c r="U84" s="407"/>
      <c r="V84" s="407"/>
      <c r="W84" s="407"/>
      <c r="X84" s="407"/>
      <c r="Y84" s="407"/>
      <c r="Z84" s="407"/>
      <c r="AA84" s="40"/>
      <c r="AB84" s="40"/>
      <c r="AC84" s="40"/>
      <c r="AD84" s="40"/>
      <c r="AE84" s="40"/>
      <c r="AF84" s="40"/>
      <c r="AG84" s="40"/>
    </row>
    <row r="85" spans="1:33" ht="16.5" customHeight="1">
      <c r="A85" s="183" t="s">
        <v>126</v>
      </c>
      <c r="B85" s="190">
        <v>4100</v>
      </c>
      <c r="C85" s="190">
        <v>570</v>
      </c>
      <c r="D85" s="100">
        <f>M85</f>
        <v>0</v>
      </c>
      <c r="E85" s="100">
        <f>N85</f>
        <v>0</v>
      </c>
      <c r="F85" s="100">
        <f>O85</f>
        <v>0</v>
      </c>
      <c r="G85" s="100">
        <f>P85</f>
        <v>0</v>
      </c>
      <c r="H85" s="100">
        <f t="shared" si="25"/>
        <v>0</v>
      </c>
      <c r="I85" s="100">
        <f t="shared" si="25"/>
        <v>0</v>
      </c>
      <c r="J85" s="100">
        <f t="shared" si="25"/>
        <v>0</v>
      </c>
      <c r="K85" s="100">
        <f t="shared" si="25"/>
        <v>0</v>
      </c>
      <c r="L85" s="100">
        <f t="shared" si="25"/>
        <v>0</v>
      </c>
      <c r="M85" s="447">
        <f>M86</f>
        <v>0</v>
      </c>
      <c r="N85" s="447">
        <f aca="true" t="shared" si="29" ref="N85:U85">N86</f>
        <v>0</v>
      </c>
      <c r="O85" s="447">
        <f t="shared" si="29"/>
        <v>0</v>
      </c>
      <c r="P85" s="447">
        <f t="shared" si="29"/>
        <v>0</v>
      </c>
      <c r="Q85" s="447">
        <f t="shared" si="29"/>
        <v>0</v>
      </c>
      <c r="R85" s="447">
        <f t="shared" si="29"/>
        <v>0</v>
      </c>
      <c r="S85" s="447">
        <f t="shared" si="29"/>
        <v>0</v>
      </c>
      <c r="T85" s="447">
        <f t="shared" si="29"/>
        <v>0</v>
      </c>
      <c r="U85" s="447">
        <f t="shared" si="29"/>
        <v>0</v>
      </c>
      <c r="V85" s="447"/>
      <c r="W85" s="447"/>
      <c r="X85" s="447"/>
      <c r="Y85" s="447"/>
      <c r="Z85" s="447"/>
      <c r="AA85" s="447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>M86</f>
        <v>0</v>
      </c>
      <c r="E86" s="100">
        <f>N86</f>
        <v>0</v>
      </c>
      <c r="F86" s="100">
        <f>O86</f>
        <v>0</v>
      </c>
      <c r="G86" s="100">
        <f>P86</f>
        <v>0</v>
      </c>
      <c r="H86" s="100">
        <f t="shared" si="25"/>
        <v>0</v>
      </c>
      <c r="I86" s="100">
        <f t="shared" si="25"/>
        <v>0</v>
      </c>
      <c r="J86" s="100">
        <f t="shared" si="25"/>
        <v>0</v>
      </c>
      <c r="K86" s="100">
        <f t="shared" si="25"/>
        <v>0</v>
      </c>
      <c r="L86" s="100">
        <f t="shared" si="25"/>
        <v>0</v>
      </c>
      <c r="M86" s="447">
        <f aca="true" t="shared" si="30" ref="M86:U86">M87+M88+M89</f>
        <v>0</v>
      </c>
      <c r="N86" s="447">
        <f t="shared" si="30"/>
        <v>0</v>
      </c>
      <c r="O86" s="447">
        <f t="shared" si="30"/>
        <v>0</v>
      </c>
      <c r="P86" s="447">
        <f t="shared" si="30"/>
        <v>0</v>
      </c>
      <c r="Q86" s="447">
        <f t="shared" si="30"/>
        <v>0</v>
      </c>
      <c r="R86" s="447">
        <f t="shared" si="30"/>
        <v>0</v>
      </c>
      <c r="S86" s="447">
        <f t="shared" si="30"/>
        <v>0</v>
      </c>
      <c r="T86" s="447">
        <f t="shared" si="30"/>
        <v>0</v>
      </c>
      <c r="U86" s="447">
        <f t="shared" si="30"/>
        <v>0</v>
      </c>
      <c r="V86" s="447"/>
      <c r="W86" s="447"/>
      <c r="X86" s="447"/>
      <c r="Y86" s="447"/>
      <c r="Z86" s="447"/>
      <c r="AA86" s="447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>M87</f>
        <v>0</v>
      </c>
      <c r="E87" s="100">
        <f>N87</f>
        <v>0</v>
      </c>
      <c r="F87" s="100">
        <f>O87</f>
        <v>0</v>
      </c>
      <c r="G87" s="100">
        <f>P87</f>
        <v>0</v>
      </c>
      <c r="H87" s="100">
        <f t="shared" si="25"/>
        <v>0</v>
      </c>
      <c r="I87" s="100">
        <f t="shared" si="25"/>
        <v>0</v>
      </c>
      <c r="J87" s="100">
        <f t="shared" si="25"/>
        <v>0</v>
      </c>
      <c r="K87" s="100">
        <f t="shared" si="25"/>
        <v>0</v>
      </c>
      <c r="L87" s="100">
        <f t="shared" si="25"/>
        <v>0</v>
      </c>
      <c r="M87" s="447"/>
      <c r="N87" s="450"/>
      <c r="O87" s="449"/>
      <c r="P87" s="450"/>
      <c r="Q87" s="449"/>
      <c r="R87" s="449"/>
      <c r="S87" s="407">
        <f t="shared" si="28"/>
        <v>0</v>
      </c>
      <c r="T87" s="475"/>
      <c r="U87" s="475"/>
      <c r="V87" s="475"/>
      <c r="W87" s="475"/>
      <c r="X87" s="475"/>
      <c r="Y87" s="475"/>
      <c r="Z87" s="475"/>
      <c r="AA87" s="40"/>
      <c r="AB87" s="40"/>
      <c r="AC87" s="40"/>
      <c r="AD87" s="40"/>
      <c r="AE87" s="40"/>
      <c r="AF87" s="40"/>
      <c r="AG87" s="40"/>
    </row>
    <row r="88" spans="1:33" ht="14.25" customHeight="1">
      <c r="A88" s="195" t="s">
        <v>129</v>
      </c>
      <c r="B88" s="196">
        <v>4112</v>
      </c>
      <c r="C88" s="196">
        <v>600</v>
      </c>
      <c r="D88" s="197">
        <f>M88</f>
        <v>0</v>
      </c>
      <c r="E88" s="197">
        <f>N88</f>
        <v>0</v>
      </c>
      <c r="F88" s="197">
        <f>O88</f>
        <v>0</v>
      </c>
      <c r="G88" s="197">
        <f>P88</f>
        <v>0</v>
      </c>
      <c r="H88" s="197">
        <f>Q88</f>
        <v>0</v>
      </c>
      <c r="I88" s="197">
        <f>R88</f>
        <v>0</v>
      </c>
      <c r="J88" s="197">
        <f>S88</f>
        <v>0</v>
      </c>
      <c r="K88" s="197">
        <f>T88</f>
        <v>0</v>
      </c>
      <c r="L88" s="197">
        <f>U88</f>
        <v>0</v>
      </c>
      <c r="M88" s="447"/>
      <c r="N88" s="450"/>
      <c r="O88" s="449"/>
      <c r="P88" s="450"/>
      <c r="Q88" s="449"/>
      <c r="R88" s="449"/>
      <c r="S88" s="475">
        <f t="shared" si="28"/>
        <v>0</v>
      </c>
      <c r="T88" s="475"/>
      <c r="U88" s="475"/>
      <c r="V88" s="475"/>
      <c r="W88" s="475"/>
      <c r="X88" s="475"/>
      <c r="Y88" s="475"/>
      <c r="Z88" s="475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100">
        <f>N89</f>
        <v>0</v>
      </c>
      <c r="F89" s="100">
        <f>O89</f>
        <v>0</v>
      </c>
      <c r="G89" s="100">
        <f>P89</f>
        <v>0</v>
      </c>
      <c r="H89" s="100">
        <f>Q89</f>
        <v>0</v>
      </c>
      <c r="I89" s="100">
        <f>R89</f>
        <v>0</v>
      </c>
      <c r="J89" s="100">
        <f>S89</f>
        <v>0</v>
      </c>
      <c r="K89" s="100">
        <f>T89</f>
        <v>0</v>
      </c>
      <c r="L89" s="100">
        <f>U89</f>
        <v>0</v>
      </c>
      <c r="M89" s="441"/>
      <c r="N89" s="437"/>
      <c r="O89" s="441"/>
      <c r="P89" s="437">
        <f>N89+O89-R89</f>
        <v>0</v>
      </c>
      <c r="Q89" s="441"/>
      <c r="R89" s="441"/>
      <c r="S89" s="407">
        <f t="shared" si="28"/>
        <v>0</v>
      </c>
      <c r="T89" s="407"/>
      <c r="U89" s="407"/>
      <c r="V89" s="407"/>
      <c r="W89" s="407"/>
      <c r="X89" s="407"/>
      <c r="Y89" s="407"/>
      <c r="Z89" s="407"/>
      <c r="AA89" s="198"/>
      <c r="AB89" s="198"/>
      <c r="AC89" s="198"/>
      <c r="AD89" s="198"/>
      <c r="AE89" s="198"/>
      <c r="AF89" s="198"/>
      <c r="AG89" s="198"/>
    </row>
    <row r="90" spans="1:33" s="82" customFormat="1" ht="12.75" customHeight="1" hidden="1">
      <c r="A90" s="200"/>
      <c r="B90" s="201"/>
      <c r="C90" s="201"/>
      <c r="D90" s="151"/>
      <c r="E90" s="215"/>
      <c r="F90" s="215"/>
      <c r="G90" s="215"/>
      <c r="H90" s="215"/>
      <c r="I90" s="215"/>
      <c r="J90" s="215"/>
      <c r="K90" s="316"/>
      <c r="L90" s="215"/>
      <c r="M90" s="453"/>
      <c r="N90" s="455"/>
      <c r="O90" s="453"/>
      <c r="P90" s="455"/>
      <c r="Q90" s="453"/>
      <c r="R90" s="453"/>
      <c r="S90" s="39"/>
      <c r="T90" s="39"/>
      <c r="U90" s="39"/>
      <c r="V90" s="39"/>
      <c r="W90" s="39"/>
      <c r="X90" s="39"/>
      <c r="Y90" s="39"/>
      <c r="Z90" s="39"/>
      <c r="AA90" s="180"/>
      <c r="AB90" s="180"/>
      <c r="AC90" s="180"/>
      <c r="AD90" s="180"/>
      <c r="AE90" s="180"/>
      <c r="AF90" s="180"/>
      <c r="AG90" s="180"/>
    </row>
    <row r="91" spans="1:59" s="199" customFormat="1" ht="14.25" customHeight="1" hidden="1">
      <c r="A91" s="152"/>
      <c r="B91" s="152"/>
      <c r="C91" s="152"/>
      <c r="D91" s="322"/>
      <c r="E91" s="322"/>
      <c r="F91" s="322"/>
      <c r="G91" s="322"/>
      <c r="H91" s="322"/>
      <c r="I91" s="322"/>
      <c r="J91" s="322"/>
      <c r="K91" s="322"/>
      <c r="L91" s="322"/>
      <c r="M91" s="441"/>
      <c r="N91" s="440"/>
      <c r="O91" s="441"/>
      <c r="P91" s="437"/>
      <c r="Q91" s="441"/>
      <c r="R91" s="441"/>
      <c r="S91" s="139"/>
      <c r="T91" s="139"/>
      <c r="U91" s="139"/>
      <c r="V91" s="139"/>
      <c r="W91" s="139"/>
      <c r="X91" s="139"/>
      <c r="Y91" s="103"/>
      <c r="Z91" s="139"/>
      <c r="AA91" s="103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ht="15" customHeight="1" hidden="1">
      <c r="A92" s="209"/>
      <c r="B92" s="210"/>
      <c r="C92" s="210"/>
      <c r="D92" s="91">
        <f>M92</f>
        <v>0</v>
      </c>
      <c r="E92" s="91">
        <f>N92</f>
        <v>0</v>
      </c>
      <c r="F92" s="91">
        <f>O92</f>
        <v>0</v>
      </c>
      <c r="G92" s="91">
        <f>P92</f>
        <v>0</v>
      </c>
      <c r="H92" s="91">
        <f>Q92</f>
        <v>0</v>
      </c>
      <c r="I92" s="91">
        <f>R92</f>
        <v>0</v>
      </c>
      <c r="J92" s="91">
        <f>S92</f>
        <v>0</v>
      </c>
      <c r="K92" s="91">
        <f>T92</f>
        <v>0</v>
      </c>
      <c r="L92" s="91">
        <f>U92</f>
        <v>0</v>
      </c>
      <c r="M92" s="476">
        <f aca="true" t="shared" si="31" ref="M92:R92">M93+M94</f>
        <v>0</v>
      </c>
      <c r="N92" s="476">
        <f t="shared" si="31"/>
        <v>0</v>
      </c>
      <c r="O92" s="476">
        <f t="shared" si="31"/>
        <v>0</v>
      </c>
      <c r="P92" s="476">
        <f t="shared" si="31"/>
        <v>0</v>
      </c>
      <c r="Q92" s="476">
        <f t="shared" si="31"/>
        <v>0</v>
      </c>
      <c r="R92" s="476">
        <f t="shared" si="31"/>
        <v>0</v>
      </c>
      <c r="S92" s="477">
        <f t="shared" si="28"/>
        <v>0</v>
      </c>
      <c r="T92" s="476">
        <f>T93+T94</f>
        <v>0</v>
      </c>
      <c r="U92" s="476">
        <f>U93+U94</f>
        <v>0</v>
      </c>
      <c r="V92" s="480"/>
      <c r="W92" s="480"/>
      <c r="X92" s="480"/>
      <c r="Y92" s="480"/>
      <c r="Z92" s="480"/>
      <c r="AA92" s="40"/>
      <c r="AB92" s="40"/>
      <c r="AC92" s="40"/>
      <c r="AD92" s="40"/>
      <c r="AE92" s="40"/>
      <c r="AF92" s="40"/>
      <c r="AG92" s="40"/>
    </row>
    <row r="93" spans="1:33" ht="15.75" customHeight="1" hidden="1">
      <c r="A93" s="211"/>
      <c r="B93" s="212"/>
      <c r="C93" s="212"/>
      <c r="D93" s="197">
        <f>M93</f>
        <v>0</v>
      </c>
      <c r="E93" s="197">
        <f>N93</f>
        <v>0</v>
      </c>
      <c r="F93" s="197">
        <f>O93</f>
        <v>0</v>
      </c>
      <c r="G93" s="197">
        <f>P93</f>
        <v>0</v>
      </c>
      <c r="H93" s="197">
        <f>Q93</f>
        <v>0</v>
      </c>
      <c r="I93" s="197">
        <f>R93</f>
        <v>0</v>
      </c>
      <c r="J93" s="197">
        <f>S93</f>
        <v>0</v>
      </c>
      <c r="K93" s="197">
        <f>T93</f>
        <v>0</v>
      </c>
      <c r="L93" s="197">
        <f>U93</f>
        <v>0</v>
      </c>
      <c r="M93" s="447"/>
      <c r="N93" s="450"/>
      <c r="O93" s="449"/>
      <c r="P93" s="450"/>
      <c r="Q93" s="449"/>
      <c r="R93" s="449"/>
      <c r="S93" s="475">
        <f t="shared" si="28"/>
        <v>0</v>
      </c>
      <c r="T93" s="475"/>
      <c r="U93" s="475"/>
      <c r="V93" s="475"/>
      <c r="W93" s="475"/>
      <c r="X93" s="475"/>
      <c r="Y93" s="475"/>
      <c r="Z93" s="475"/>
      <c r="AA93" s="40"/>
      <c r="AB93" s="40"/>
      <c r="AC93" s="40"/>
      <c r="AD93" s="40"/>
      <c r="AE93" s="40"/>
      <c r="AF93" s="40"/>
      <c r="AG93" s="40"/>
    </row>
    <row r="94" spans="1:33" s="82" customFormat="1" ht="27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316" t="s">
        <v>86</v>
      </c>
      <c r="L94" s="215"/>
      <c r="M94" s="453"/>
      <c r="N94" s="455"/>
      <c r="O94" s="453"/>
      <c r="P94" s="455"/>
      <c r="Q94" s="453"/>
      <c r="R94" s="453"/>
      <c r="S94" s="39"/>
      <c r="T94" s="39"/>
      <c r="U94" s="39"/>
      <c r="V94" s="39"/>
      <c r="W94" s="39"/>
      <c r="X94" s="39"/>
      <c r="Y94" s="39"/>
      <c r="Z94" s="39"/>
      <c r="AA94" s="180"/>
      <c r="AB94" s="180"/>
      <c r="AC94" s="180"/>
      <c r="AD94" s="180"/>
      <c r="AE94" s="180"/>
      <c r="AF94" s="180"/>
      <c r="AG94" s="180"/>
    </row>
    <row r="95" spans="1:59" s="199" customFormat="1" ht="14.25" customHeight="1">
      <c r="A95" s="152">
        <v>1</v>
      </c>
      <c r="B95" s="152">
        <v>2</v>
      </c>
      <c r="C95" s="152">
        <v>3</v>
      </c>
      <c r="D95" s="322">
        <v>4</v>
      </c>
      <c r="E95" s="322">
        <v>5</v>
      </c>
      <c r="F95" s="322">
        <v>5</v>
      </c>
      <c r="G95" s="322">
        <v>6</v>
      </c>
      <c r="H95" s="322">
        <v>6</v>
      </c>
      <c r="I95" s="322">
        <v>7</v>
      </c>
      <c r="J95" s="322">
        <v>8</v>
      </c>
      <c r="K95" s="322">
        <v>9</v>
      </c>
      <c r="L95" s="322">
        <v>10</v>
      </c>
      <c r="M95" s="441"/>
      <c r="N95" s="440"/>
      <c r="O95" s="441"/>
      <c r="P95" s="437"/>
      <c r="Q95" s="441"/>
      <c r="R95" s="441"/>
      <c r="S95" s="139"/>
      <c r="T95" s="139"/>
      <c r="U95" s="139"/>
      <c r="V95" s="139"/>
      <c r="W95" s="139"/>
      <c r="X95" s="139"/>
      <c r="Y95" s="103"/>
      <c r="Z95" s="139"/>
      <c r="AA95" s="103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21" customHeight="1">
      <c r="A96" s="190" t="s">
        <v>131</v>
      </c>
      <c r="B96" s="190">
        <v>4200</v>
      </c>
      <c r="C96" s="347">
        <v>620</v>
      </c>
      <c r="D96" s="197">
        <f aca="true" t="shared" si="32" ref="D96:L96">M96</f>
        <v>0</v>
      </c>
      <c r="E96" s="197">
        <f t="shared" si="32"/>
        <v>0</v>
      </c>
      <c r="F96" s="197">
        <f t="shared" si="32"/>
        <v>0</v>
      </c>
      <c r="G96" s="197">
        <f t="shared" si="32"/>
        <v>0</v>
      </c>
      <c r="H96" s="197">
        <f t="shared" si="32"/>
        <v>0</v>
      </c>
      <c r="I96" s="197">
        <f t="shared" si="32"/>
        <v>0</v>
      </c>
      <c r="J96" s="197">
        <f t="shared" si="32"/>
        <v>0</v>
      </c>
      <c r="K96" s="197">
        <f t="shared" si="32"/>
        <v>0</v>
      </c>
      <c r="L96" s="197">
        <f t="shared" si="32"/>
        <v>0</v>
      </c>
      <c r="M96" s="323">
        <f>M97+M98</f>
        <v>0</v>
      </c>
      <c r="N96" s="323">
        <f aca="true" t="shared" si="33" ref="N96:AJ96">N97+N98</f>
        <v>0</v>
      </c>
      <c r="O96" s="323">
        <f t="shared" si="33"/>
        <v>0</v>
      </c>
      <c r="P96" s="323">
        <f t="shared" si="33"/>
        <v>0</v>
      </c>
      <c r="Q96" s="323">
        <f t="shared" si="33"/>
        <v>0</v>
      </c>
      <c r="R96" s="323">
        <f t="shared" si="33"/>
        <v>0</v>
      </c>
      <c r="S96" s="323">
        <f t="shared" si="33"/>
        <v>0</v>
      </c>
      <c r="T96" s="323">
        <f t="shared" si="33"/>
        <v>0</v>
      </c>
      <c r="U96" s="323">
        <f t="shared" si="33"/>
        <v>0</v>
      </c>
      <c r="V96" s="348">
        <f t="shared" si="33"/>
        <v>0</v>
      </c>
      <c r="W96" s="348">
        <f t="shared" si="33"/>
        <v>0</v>
      </c>
      <c r="X96" s="348">
        <f t="shared" si="33"/>
        <v>0</v>
      </c>
      <c r="Y96" s="348">
        <f t="shared" si="33"/>
        <v>0</v>
      </c>
      <c r="Z96" s="348">
        <f t="shared" si="33"/>
        <v>0</v>
      </c>
      <c r="AA96" s="348">
        <f t="shared" si="33"/>
        <v>0</v>
      </c>
      <c r="AB96" s="348">
        <f t="shared" si="33"/>
        <v>0</v>
      </c>
      <c r="AC96" s="348">
        <f t="shared" si="33"/>
        <v>0</v>
      </c>
      <c r="AD96" s="348">
        <f t="shared" si="33"/>
        <v>0</v>
      </c>
      <c r="AE96" s="348">
        <f t="shared" si="33"/>
        <v>0</v>
      </c>
      <c r="AF96" s="348">
        <f t="shared" si="33"/>
        <v>0</v>
      </c>
      <c r="AG96" s="348">
        <f t="shared" si="33"/>
        <v>0</v>
      </c>
      <c r="AH96" s="348">
        <f t="shared" si="33"/>
        <v>0</v>
      </c>
      <c r="AI96" s="348">
        <f t="shared" si="33"/>
        <v>0</v>
      </c>
      <c r="AJ96" s="348">
        <f t="shared" si="33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4" ref="H97:L98">P97</f>
        <v>0</v>
      </c>
      <c r="I97" s="100">
        <f t="shared" si="34"/>
        <v>0</v>
      </c>
      <c r="J97" s="100">
        <f t="shared" si="34"/>
        <v>0</v>
      </c>
      <c r="K97" s="100">
        <f t="shared" si="34"/>
        <v>0</v>
      </c>
      <c r="L97" s="100">
        <f t="shared" si="34"/>
        <v>0</v>
      </c>
      <c r="M97" s="348"/>
      <c r="N97" s="324"/>
      <c r="O97" s="324"/>
      <c r="P97" s="324"/>
      <c r="Q97" s="324"/>
      <c r="R97" s="324"/>
      <c r="S97" s="407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4"/>
        <v>0</v>
      </c>
      <c r="I98" s="100">
        <f t="shared" si="34"/>
        <v>0</v>
      </c>
      <c r="J98" s="100">
        <f t="shared" si="34"/>
        <v>0</v>
      </c>
      <c r="K98" s="100">
        <f t="shared" si="34"/>
        <v>0</v>
      </c>
      <c r="L98" s="100">
        <f t="shared" si="34"/>
        <v>0</v>
      </c>
      <c r="M98" s="348"/>
      <c r="N98" s="324"/>
      <c r="O98" s="324"/>
      <c r="P98" s="324"/>
      <c r="Q98" s="324"/>
      <c r="R98" s="324"/>
      <c r="S98" s="407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97">
        <f>N99</f>
        <v>270000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55">
        <f>41326+228674</f>
        <v>270000</v>
      </c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5" ref="F100:L100">N100</f>
        <v>0</v>
      </c>
      <c r="G100" s="100">
        <f t="shared" si="35"/>
        <v>0</v>
      </c>
      <c r="H100" s="100">
        <f t="shared" si="35"/>
        <v>0</v>
      </c>
      <c r="I100" s="100">
        <f t="shared" si="35"/>
        <v>0</v>
      </c>
      <c r="J100" s="100">
        <f t="shared" si="35"/>
        <v>0</v>
      </c>
      <c r="K100" s="100">
        <f t="shared" si="35"/>
        <v>0</v>
      </c>
      <c r="L100" s="100">
        <f t="shared" si="35"/>
        <v>0</v>
      </c>
      <c r="M100" s="418"/>
      <c r="N100" s="355"/>
      <c r="O100" s="324"/>
      <c r="P100" s="324"/>
      <c r="Q100" s="324"/>
      <c r="R100" s="324"/>
      <c r="S100" s="407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42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40.5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09" ht="17.25" customHeight="1">
      <c r="A109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5" bottom="0.2" header="0.2" footer="0.2"/>
  <pageSetup horizontalDpi="600" verticalDpi="600" orientation="landscape" paperSize="9" scale="72" r:id="rId1"/>
  <rowBreaks count="2" manualBreakCount="2">
    <brk id="43" max="11" man="1"/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I112"/>
  <sheetViews>
    <sheetView view="pageBreakPreview" zoomScale="60" workbookViewId="0" topLeftCell="A77">
      <selection activeCell="A4" sqref="A4"/>
    </sheetView>
  </sheetViews>
  <sheetFormatPr defaultColWidth="9.00390625" defaultRowHeight="17.25" customHeight="1"/>
  <cols>
    <col min="1" max="1" width="73.50390625" style="40" customWidth="1"/>
    <col min="2" max="2" width="8.50390625" style="106" customWidth="1"/>
    <col min="3" max="3" width="8.50390625" style="216" customWidth="1"/>
    <col min="4" max="4" width="15.875" style="216" customWidth="1"/>
    <col min="5" max="5" width="14.50390625" style="216" customWidth="1"/>
    <col min="6" max="6" width="0.5" style="105" hidden="1" customWidth="1"/>
    <col min="7" max="7" width="0.37109375" style="105" hidden="1" customWidth="1"/>
    <col min="8" max="8" width="13.625" style="105" customWidth="1"/>
    <col min="9" max="9" width="19.625" style="105" customWidth="1"/>
    <col min="10" max="10" width="16.50390625" style="105" customWidth="1"/>
    <col min="11" max="11" width="17.75390625" style="216" customWidth="1"/>
    <col min="12" max="12" width="15.50390625" style="216" customWidth="1"/>
    <col min="13" max="13" width="14.50390625" style="217" customWidth="1"/>
    <col min="14" max="14" width="14.375" style="105" customWidth="1"/>
    <col min="15" max="15" width="14.375" style="105" hidden="1" customWidth="1"/>
    <col min="16" max="16" width="15.125" style="105" hidden="1" customWidth="1"/>
    <col min="17" max="17" width="13.875" style="105" customWidth="1"/>
    <col min="18" max="18" width="15.875" style="105" customWidth="1"/>
    <col min="19" max="19" width="15.50390625" style="106" customWidth="1"/>
    <col min="20" max="20" width="14.875" style="106" customWidth="1"/>
    <col min="21" max="21" width="11.625" style="106" customWidth="1"/>
    <col min="22" max="27" width="0" style="106" hidden="1" customWidth="1"/>
    <col min="28" max="16384" width="9.125" style="106" customWidth="1"/>
  </cols>
  <sheetData>
    <row r="1" spans="1:61" s="9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3"/>
      <c r="L1" s="2"/>
      <c r="M1" s="5"/>
      <c r="N1" s="6"/>
      <c r="O1" s="6"/>
      <c r="P1" s="6"/>
      <c r="Q1" s="5"/>
      <c r="R1" s="8"/>
      <c r="S1" s="5"/>
      <c r="T1" s="5"/>
      <c r="U1" s="5"/>
      <c r="V1" s="6"/>
      <c r="W1" s="6"/>
      <c r="X1" s="6"/>
      <c r="Y1" s="5"/>
      <c r="Z1" s="8"/>
      <c r="AA1" s="5"/>
      <c r="AB1" s="5"/>
      <c r="AC1" s="5"/>
      <c r="AD1" s="6"/>
      <c r="AE1" s="6"/>
      <c r="AF1" s="6"/>
      <c r="AG1" s="5"/>
      <c r="AH1" s="8"/>
      <c r="AI1" s="5"/>
      <c r="AJ1" s="5"/>
      <c r="AK1" s="5"/>
      <c r="AL1" s="6"/>
      <c r="AM1" s="6"/>
      <c r="AN1" s="6"/>
      <c r="AO1" s="5"/>
      <c r="AP1" s="8"/>
      <c r="AQ1" s="5"/>
      <c r="AR1" s="5"/>
      <c r="AS1" s="5"/>
      <c r="AT1" s="6"/>
      <c r="AU1" s="6"/>
      <c r="AV1" s="6"/>
      <c r="AW1" s="5"/>
      <c r="AX1" s="8"/>
      <c r="AY1" s="5"/>
      <c r="AZ1" s="5"/>
      <c r="BA1" s="5"/>
      <c r="BB1" s="6"/>
      <c r="BC1" s="6"/>
      <c r="BD1" s="6"/>
      <c r="BE1" s="5"/>
      <c r="BF1" s="8"/>
      <c r="BG1" s="5"/>
      <c r="BH1" s="5"/>
      <c r="BI1" s="5"/>
    </row>
    <row r="2" spans="1:61" s="9" customFormat="1" ht="15" customHeight="1">
      <c r="A2" s="10"/>
      <c r="B2" s="11"/>
      <c r="C2" s="11"/>
      <c r="D2" s="11"/>
      <c r="E2" s="11"/>
      <c r="F2" s="11"/>
      <c r="G2" s="11"/>
      <c r="H2" s="4"/>
      <c r="I2" s="12" t="s">
        <v>1</v>
      </c>
      <c r="J2" s="12"/>
      <c r="K2" s="12"/>
      <c r="L2" s="11"/>
      <c r="M2" s="5"/>
      <c r="N2" s="6"/>
      <c r="O2" s="6"/>
      <c r="P2" s="6"/>
      <c r="Q2" s="5"/>
      <c r="R2" s="8"/>
      <c r="S2" s="5"/>
      <c r="T2" s="5"/>
      <c r="U2" s="5"/>
      <c r="V2" s="6"/>
      <c r="W2" s="6"/>
      <c r="X2" s="6"/>
      <c r="Y2" s="5"/>
      <c r="Z2" s="8"/>
      <c r="AA2" s="5"/>
      <c r="AB2" s="5"/>
      <c r="AC2" s="5"/>
      <c r="AD2" s="6"/>
      <c r="AE2" s="6"/>
      <c r="AF2" s="6"/>
      <c r="AG2" s="5"/>
      <c r="AH2" s="8"/>
      <c r="AI2" s="5"/>
      <c r="AJ2" s="5"/>
      <c r="AK2" s="5"/>
      <c r="AL2" s="6"/>
      <c r="AM2" s="6"/>
      <c r="AN2" s="6"/>
      <c r="AO2" s="5"/>
      <c r="AP2" s="8"/>
      <c r="AQ2" s="5"/>
      <c r="AR2" s="5"/>
      <c r="AS2" s="5"/>
      <c r="AT2" s="6"/>
      <c r="AU2" s="6"/>
      <c r="AV2" s="6"/>
      <c r="AW2" s="5"/>
      <c r="AX2" s="8"/>
      <c r="AY2" s="5"/>
      <c r="AZ2" s="5"/>
      <c r="BA2" s="5"/>
      <c r="BB2" s="6"/>
      <c r="BC2" s="6"/>
      <c r="BD2" s="6"/>
      <c r="BE2" s="5"/>
      <c r="BF2" s="8"/>
      <c r="BG2" s="5"/>
      <c r="BH2" s="5"/>
      <c r="BI2" s="5"/>
    </row>
    <row r="3" spans="1:61" s="9" customFormat="1" ht="15" customHeight="1">
      <c r="A3" s="10"/>
      <c r="B3" s="11"/>
      <c r="C3" s="11"/>
      <c r="D3" s="11"/>
      <c r="E3" s="11"/>
      <c r="F3" s="11"/>
      <c r="G3" s="11"/>
      <c r="H3" s="4"/>
      <c r="I3" s="12" t="s">
        <v>2</v>
      </c>
      <c r="J3" s="12"/>
      <c r="K3" s="12"/>
      <c r="L3" s="11"/>
      <c r="M3" s="5"/>
      <c r="N3" s="6"/>
      <c r="O3" s="6"/>
      <c r="P3" s="6"/>
      <c r="Q3" s="5"/>
      <c r="R3" s="8"/>
      <c r="S3" s="5"/>
      <c r="T3" s="5"/>
      <c r="U3" s="5"/>
      <c r="V3" s="6"/>
      <c r="W3" s="6"/>
      <c r="X3" s="6"/>
      <c r="Y3" s="5"/>
      <c r="Z3" s="8"/>
      <c r="AA3" s="5"/>
      <c r="AB3" s="5"/>
      <c r="AC3" s="5"/>
      <c r="AD3" s="6"/>
      <c r="AE3" s="6"/>
      <c r="AF3" s="6"/>
      <c r="AG3" s="5"/>
      <c r="AH3" s="8"/>
      <c r="AI3" s="5"/>
      <c r="AJ3" s="5"/>
      <c r="AK3" s="5"/>
      <c r="AL3" s="6"/>
      <c r="AM3" s="6"/>
      <c r="AN3" s="6"/>
      <c r="AO3" s="5"/>
      <c r="AP3" s="8"/>
      <c r="AQ3" s="5"/>
      <c r="AR3" s="5"/>
      <c r="AS3" s="5"/>
      <c r="AT3" s="6"/>
      <c r="AU3" s="6"/>
      <c r="AV3" s="6"/>
      <c r="AW3" s="5"/>
      <c r="AX3" s="8"/>
      <c r="AY3" s="5"/>
      <c r="AZ3" s="5"/>
      <c r="BA3" s="5"/>
      <c r="BB3" s="6"/>
      <c r="BC3" s="6"/>
      <c r="BD3" s="6"/>
      <c r="BE3" s="5"/>
      <c r="BF3" s="8"/>
      <c r="BG3" s="5"/>
      <c r="BH3" s="5"/>
      <c r="BI3" s="5"/>
    </row>
    <row r="4" spans="1:61" s="9" customFormat="1" ht="15" customHeight="1">
      <c r="A4" s="10"/>
      <c r="B4" s="11"/>
      <c r="C4" s="11"/>
      <c r="D4" s="11"/>
      <c r="E4" s="11"/>
      <c r="F4" s="11"/>
      <c r="G4" s="11"/>
      <c r="H4" s="13"/>
      <c r="I4" s="12" t="s">
        <v>3</v>
      </c>
      <c r="J4" s="12"/>
      <c r="K4" s="12"/>
      <c r="L4" s="11"/>
      <c r="M4" s="5"/>
      <c r="N4" s="6"/>
      <c r="O4" s="6"/>
      <c r="P4" s="6"/>
      <c r="Q4" s="5"/>
      <c r="R4" s="8"/>
      <c r="S4" s="5"/>
      <c r="T4" s="5"/>
      <c r="U4" s="5"/>
      <c r="V4" s="6"/>
      <c r="W4" s="6"/>
      <c r="X4" s="6"/>
      <c r="Y4" s="5"/>
      <c r="Z4" s="8"/>
      <c r="AA4" s="5"/>
      <c r="AB4" s="5"/>
      <c r="AC4" s="5"/>
      <c r="AD4" s="6"/>
      <c r="AE4" s="6"/>
      <c r="AF4" s="6"/>
      <c r="AG4" s="5"/>
      <c r="AH4" s="8"/>
      <c r="AI4" s="5"/>
      <c r="AJ4" s="5"/>
      <c r="AK4" s="5"/>
      <c r="AL4" s="6"/>
      <c r="AM4" s="6"/>
      <c r="AN4" s="6"/>
      <c r="AO4" s="5"/>
      <c r="AP4" s="8"/>
      <c r="AQ4" s="5"/>
      <c r="AR4" s="5"/>
      <c r="AS4" s="5"/>
      <c r="AT4" s="6"/>
      <c r="AU4" s="6"/>
      <c r="AV4" s="6"/>
      <c r="AW4" s="5"/>
      <c r="AX4" s="8"/>
      <c r="AY4" s="5"/>
      <c r="AZ4" s="5"/>
      <c r="BA4" s="5"/>
      <c r="BB4" s="6"/>
      <c r="BC4" s="6"/>
      <c r="BD4" s="6"/>
      <c r="BE4" s="5"/>
      <c r="BF4" s="8"/>
      <c r="BG4" s="5"/>
      <c r="BH4" s="5"/>
      <c r="BI4" s="5"/>
    </row>
    <row r="5" spans="1:61" s="9" customFormat="1" ht="15" customHeight="1">
      <c r="A5" s="10"/>
      <c r="B5" s="11"/>
      <c r="C5" s="11"/>
      <c r="D5" s="11"/>
      <c r="E5" s="11"/>
      <c r="F5" s="11"/>
      <c r="G5" s="11"/>
      <c r="H5" s="13"/>
      <c r="I5" s="14"/>
      <c r="J5" s="13"/>
      <c r="K5" s="13"/>
      <c r="L5" s="11"/>
      <c r="M5" s="5"/>
      <c r="N5" s="6"/>
      <c r="O5" s="6"/>
      <c r="P5" s="6"/>
      <c r="Q5" s="5"/>
      <c r="R5" s="8"/>
      <c r="S5" s="5"/>
      <c r="T5" s="5"/>
      <c r="U5" s="5"/>
      <c r="V5" s="6"/>
      <c r="W5" s="6"/>
      <c r="X5" s="6"/>
      <c r="Y5" s="5"/>
      <c r="Z5" s="8"/>
      <c r="AA5" s="5"/>
      <c r="AB5" s="5"/>
      <c r="AC5" s="5"/>
      <c r="AD5" s="6"/>
      <c r="AE5" s="6"/>
      <c r="AF5" s="6"/>
      <c r="AG5" s="5"/>
      <c r="AH5" s="8"/>
      <c r="AI5" s="5"/>
      <c r="AJ5" s="5"/>
      <c r="AK5" s="5"/>
      <c r="AL5" s="6"/>
      <c r="AM5" s="6"/>
      <c r="AN5" s="6"/>
      <c r="AO5" s="5"/>
      <c r="AP5" s="8"/>
      <c r="AQ5" s="5"/>
      <c r="AR5" s="5"/>
      <c r="AS5" s="5"/>
      <c r="AT5" s="6"/>
      <c r="AU5" s="6"/>
      <c r="AV5" s="6"/>
      <c r="AW5" s="5"/>
      <c r="AX5" s="8"/>
      <c r="AY5" s="5"/>
      <c r="AZ5" s="5"/>
      <c r="BA5" s="5"/>
      <c r="BB5" s="6"/>
      <c r="BC5" s="6"/>
      <c r="BD5" s="6"/>
      <c r="BE5" s="5"/>
      <c r="BF5" s="8"/>
      <c r="BG5" s="5"/>
      <c r="BH5" s="5"/>
      <c r="BI5" s="5"/>
    </row>
    <row r="6" spans="1:61" s="9" customFormat="1" ht="1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5"/>
      <c r="N6" s="6"/>
      <c r="O6" s="6"/>
      <c r="P6" s="6"/>
      <c r="Q6" s="5"/>
      <c r="R6" s="8"/>
      <c r="S6" s="5"/>
      <c r="T6" s="5"/>
      <c r="U6" s="5"/>
      <c r="V6" s="6"/>
      <c r="W6" s="6"/>
      <c r="X6" s="6"/>
      <c r="Y6" s="5"/>
      <c r="Z6" s="8"/>
      <c r="AA6" s="5"/>
      <c r="AB6" s="5"/>
      <c r="AC6" s="5"/>
      <c r="AD6" s="6"/>
      <c r="AE6" s="6"/>
      <c r="AF6" s="6"/>
      <c r="AG6" s="5"/>
      <c r="AH6" s="8"/>
      <c r="AI6" s="5"/>
      <c r="AJ6" s="5"/>
      <c r="AK6" s="5"/>
      <c r="AL6" s="6"/>
      <c r="AM6" s="6"/>
      <c r="AN6" s="6"/>
      <c r="AO6" s="5"/>
      <c r="AP6" s="8"/>
      <c r="AQ6" s="5"/>
      <c r="AR6" s="5"/>
      <c r="AS6" s="5"/>
      <c r="AT6" s="6"/>
      <c r="AU6" s="6"/>
      <c r="AV6" s="6"/>
      <c r="AW6" s="5"/>
      <c r="AX6" s="8"/>
      <c r="AY6" s="5"/>
      <c r="AZ6" s="5"/>
      <c r="BA6" s="5"/>
      <c r="BB6" s="6"/>
      <c r="BC6" s="6"/>
      <c r="BD6" s="6"/>
      <c r="BE6" s="5"/>
      <c r="BF6" s="8"/>
      <c r="BG6" s="5"/>
      <c r="BH6" s="5"/>
      <c r="BI6" s="5"/>
    </row>
    <row r="7" spans="1:61" s="24" customFormat="1" ht="23.25" customHeight="1">
      <c r="A7" s="17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9"/>
      <c r="M7" s="20"/>
      <c r="N7" s="21"/>
      <c r="O7" s="21"/>
      <c r="P7" s="21"/>
      <c r="Q7" s="20"/>
      <c r="R7" s="23"/>
      <c r="S7" s="20"/>
      <c r="T7" s="20"/>
      <c r="U7" s="20"/>
      <c r="V7" s="21"/>
      <c r="W7" s="21"/>
      <c r="X7" s="21"/>
      <c r="Y7" s="20"/>
      <c r="Z7" s="23"/>
      <c r="AA7" s="20"/>
      <c r="AB7" s="20"/>
      <c r="AC7" s="20"/>
      <c r="AD7" s="21"/>
      <c r="AE7" s="21"/>
      <c r="AF7" s="21"/>
      <c r="AG7" s="20"/>
      <c r="AH7" s="23"/>
      <c r="AI7" s="20"/>
      <c r="AJ7" s="20"/>
      <c r="AK7" s="20"/>
      <c r="AL7" s="21"/>
      <c r="AM7" s="21"/>
      <c r="AN7" s="21"/>
      <c r="AO7" s="20"/>
      <c r="AP7" s="23"/>
      <c r="AQ7" s="20"/>
      <c r="AR7" s="20"/>
      <c r="AS7" s="20"/>
      <c r="AT7" s="21"/>
      <c r="AU7" s="21"/>
      <c r="AV7" s="21"/>
      <c r="AW7" s="20"/>
      <c r="AX7" s="23"/>
      <c r="AY7" s="20"/>
      <c r="AZ7" s="20"/>
      <c r="BA7" s="20"/>
      <c r="BB7" s="21"/>
      <c r="BC7" s="21"/>
      <c r="BD7" s="21"/>
      <c r="BE7" s="20"/>
      <c r="BF7" s="23"/>
      <c r="BG7" s="20"/>
      <c r="BH7" s="20"/>
      <c r="BI7" s="20"/>
    </row>
    <row r="8" spans="1:61" s="24" customFormat="1" ht="17.25">
      <c r="A8" s="25"/>
      <c r="B8" s="26" t="s">
        <v>6</v>
      </c>
      <c r="C8" s="27" t="s">
        <v>7</v>
      </c>
      <c r="D8" s="28"/>
      <c r="E8" s="29"/>
      <c r="F8" s="30"/>
      <c r="G8" s="30"/>
      <c r="H8" s="29"/>
      <c r="I8" s="29"/>
      <c r="J8" s="31"/>
      <c r="K8" s="32"/>
      <c r="L8" s="26"/>
      <c r="M8" s="33"/>
      <c r="N8" s="21"/>
      <c r="O8" s="21"/>
      <c r="P8" s="21"/>
      <c r="Q8" s="20"/>
      <c r="R8" s="23"/>
      <c r="S8" s="20"/>
      <c r="T8" s="20"/>
      <c r="U8" s="20"/>
      <c r="V8" s="21"/>
      <c r="W8" s="21"/>
      <c r="X8" s="21"/>
      <c r="Y8" s="20"/>
      <c r="Z8" s="23"/>
      <c r="AA8" s="20"/>
      <c r="AB8" s="20"/>
      <c r="AC8" s="20"/>
      <c r="AD8" s="21"/>
      <c r="AE8" s="21"/>
      <c r="AF8" s="21"/>
      <c r="AG8" s="20"/>
      <c r="AH8" s="23"/>
      <c r="AI8" s="20"/>
      <c r="AJ8" s="20"/>
      <c r="AK8" s="20"/>
      <c r="AL8" s="21"/>
      <c r="AM8" s="21"/>
      <c r="AN8" s="21"/>
      <c r="AO8" s="20"/>
      <c r="AP8" s="23"/>
      <c r="AQ8" s="20"/>
      <c r="AR8" s="20"/>
      <c r="AS8" s="20"/>
      <c r="AT8" s="21"/>
      <c r="AU8" s="21"/>
      <c r="AV8" s="21"/>
      <c r="AW8" s="20"/>
      <c r="AX8" s="23"/>
      <c r="AY8" s="20"/>
      <c r="AZ8" s="20"/>
      <c r="BA8" s="20"/>
      <c r="BB8" s="21"/>
      <c r="BC8" s="21"/>
      <c r="BD8" s="21"/>
      <c r="BE8" s="20"/>
      <c r="BF8" s="23"/>
      <c r="BG8" s="20"/>
      <c r="BH8" s="20"/>
      <c r="BI8" s="20"/>
    </row>
    <row r="9" spans="3:61" s="24" customFormat="1" ht="17.25" customHeight="1">
      <c r="C9" s="34"/>
      <c r="D9" s="35"/>
      <c r="E9" s="36"/>
      <c r="F9" s="37"/>
      <c r="G9" s="37"/>
      <c r="H9" s="22"/>
      <c r="I9" s="38"/>
      <c r="J9" s="39"/>
      <c r="K9" s="18" t="s">
        <v>8</v>
      </c>
      <c r="L9" s="35"/>
      <c r="M9" s="33"/>
      <c r="N9" s="21"/>
      <c r="O9" s="21"/>
      <c r="P9" s="21"/>
      <c r="Q9" s="20"/>
      <c r="R9" s="23"/>
      <c r="S9" s="20"/>
      <c r="T9" s="20"/>
      <c r="U9" s="20"/>
      <c r="V9" s="21"/>
      <c r="W9" s="21"/>
      <c r="X9" s="21"/>
      <c r="Y9" s="20"/>
      <c r="Z9" s="23"/>
      <c r="AA9" s="20"/>
      <c r="AB9" s="20"/>
      <c r="AC9" s="20"/>
      <c r="AD9" s="21"/>
      <c r="AE9" s="21"/>
      <c r="AF9" s="21"/>
      <c r="AG9" s="20"/>
      <c r="AH9" s="23"/>
      <c r="AI9" s="20"/>
      <c r="AJ9" s="20"/>
      <c r="AK9" s="20"/>
      <c r="AL9" s="21"/>
      <c r="AM9" s="21"/>
      <c r="AN9" s="21"/>
      <c r="AO9" s="20"/>
      <c r="AP9" s="23"/>
      <c r="AQ9" s="20"/>
      <c r="AR9" s="20"/>
      <c r="AS9" s="20"/>
      <c r="AT9" s="21"/>
      <c r="AU9" s="21"/>
      <c r="AV9" s="21"/>
      <c r="AW9" s="20"/>
      <c r="AX9" s="23"/>
      <c r="AY9" s="20"/>
      <c r="AZ9" s="20"/>
      <c r="BA9" s="20"/>
      <c r="BB9" s="21"/>
      <c r="BC9" s="21"/>
      <c r="BD9" s="21"/>
      <c r="BE9" s="20"/>
      <c r="BF9" s="23"/>
      <c r="BG9" s="20"/>
      <c r="BH9" s="20"/>
      <c r="BI9" s="20"/>
    </row>
    <row r="10" spans="1:61" s="24" customFormat="1" ht="21" customHeight="1">
      <c r="A10" s="40" t="s">
        <v>9</v>
      </c>
      <c r="C10" s="34"/>
      <c r="D10" s="35"/>
      <c r="E10" s="35"/>
      <c r="F10" s="21"/>
      <c r="G10" s="21"/>
      <c r="H10" s="22"/>
      <c r="I10" s="38"/>
      <c r="J10" s="41" t="s">
        <v>10</v>
      </c>
      <c r="K10" s="42" t="s">
        <v>11</v>
      </c>
      <c r="L10" s="35"/>
      <c r="M10" s="20"/>
      <c r="N10" s="21"/>
      <c r="O10" s="21"/>
      <c r="P10" s="21"/>
      <c r="Q10" s="20"/>
      <c r="R10" s="23"/>
      <c r="S10" s="20"/>
      <c r="T10" s="20"/>
      <c r="U10" s="20"/>
      <c r="V10" s="21"/>
      <c r="W10" s="21"/>
      <c r="X10" s="21"/>
      <c r="Y10" s="20"/>
      <c r="Z10" s="23"/>
      <c r="AA10" s="20"/>
      <c r="AB10" s="20"/>
      <c r="AC10" s="20"/>
      <c r="AD10" s="21"/>
      <c r="AE10" s="21"/>
      <c r="AF10" s="21"/>
      <c r="AG10" s="20"/>
      <c r="AH10" s="23"/>
      <c r="AI10" s="20"/>
      <c r="AJ10" s="20"/>
      <c r="AK10" s="20"/>
      <c r="AL10" s="21"/>
      <c r="AM10" s="21"/>
      <c r="AN10" s="21"/>
      <c r="AO10" s="20"/>
      <c r="AP10" s="23"/>
      <c r="AQ10" s="20"/>
      <c r="AR10" s="20"/>
      <c r="AS10" s="20"/>
      <c r="AT10" s="21"/>
      <c r="AU10" s="21"/>
      <c r="AV10" s="21"/>
      <c r="AW10" s="20"/>
      <c r="AX10" s="23"/>
      <c r="AY10" s="20"/>
      <c r="AZ10" s="20"/>
      <c r="BA10" s="20"/>
      <c r="BB10" s="21"/>
      <c r="BC10" s="21"/>
      <c r="BD10" s="21"/>
      <c r="BE10" s="20"/>
      <c r="BF10" s="23"/>
      <c r="BG10" s="20"/>
      <c r="BH10" s="20"/>
      <c r="BI10" s="20"/>
    </row>
    <row r="11" spans="1:61" s="44" customFormat="1" ht="17.25" customHeight="1">
      <c r="A11" s="43" t="s">
        <v>12</v>
      </c>
      <c r="C11" s="45"/>
      <c r="D11" s="46"/>
      <c r="E11" s="46"/>
      <c r="F11" s="47"/>
      <c r="G11" s="47"/>
      <c r="H11" s="48"/>
      <c r="I11" s="49"/>
      <c r="J11" s="41" t="s">
        <v>13</v>
      </c>
      <c r="K11" s="50">
        <v>4810137200</v>
      </c>
      <c r="L11" s="51"/>
      <c r="M11" s="52"/>
      <c r="N11" s="47"/>
      <c r="O11" s="47"/>
      <c r="P11" s="47"/>
      <c r="Q11" s="52"/>
      <c r="R11" s="53"/>
      <c r="S11" s="52"/>
      <c r="T11" s="52"/>
      <c r="U11" s="52"/>
      <c r="V11" s="47"/>
      <c r="W11" s="47"/>
      <c r="X11" s="47"/>
      <c r="Y11" s="52"/>
      <c r="Z11" s="53"/>
      <c r="AA11" s="52"/>
      <c r="AB11" s="52"/>
      <c r="AC11" s="52"/>
      <c r="AD11" s="47"/>
      <c r="AE11" s="47"/>
      <c r="AF11" s="47"/>
      <c r="AG11" s="52"/>
      <c r="AH11" s="53"/>
      <c r="AI11" s="52"/>
      <c r="AJ11" s="52"/>
      <c r="AK11" s="52"/>
      <c r="AL11" s="47"/>
      <c r="AM11" s="47"/>
      <c r="AN11" s="47"/>
      <c r="AO11" s="52"/>
      <c r="AP11" s="53"/>
      <c r="AQ11" s="52"/>
      <c r="AR11" s="52"/>
      <c r="AS11" s="52"/>
      <c r="AT11" s="47"/>
      <c r="AU11" s="47"/>
      <c r="AV11" s="47"/>
      <c r="AW11" s="52"/>
      <c r="AX11" s="53"/>
      <c r="AY11" s="52"/>
      <c r="AZ11" s="52"/>
      <c r="BA11" s="52"/>
      <c r="BB11" s="47"/>
      <c r="BC11" s="47"/>
      <c r="BD11" s="47"/>
      <c r="BE11" s="52"/>
      <c r="BF11" s="53"/>
      <c r="BG11" s="52"/>
      <c r="BH11" s="52"/>
      <c r="BI11" s="52"/>
    </row>
    <row r="12" spans="1:61" s="24" customFormat="1" ht="15" customHeight="1">
      <c r="A12" s="40" t="s">
        <v>14</v>
      </c>
      <c r="C12" s="34"/>
      <c r="D12" s="35"/>
      <c r="E12" s="35"/>
      <c r="F12" s="21"/>
      <c r="G12" s="21"/>
      <c r="H12" s="22"/>
      <c r="I12" s="38"/>
      <c r="J12" s="41" t="s">
        <v>15</v>
      </c>
      <c r="K12" s="54">
        <v>420</v>
      </c>
      <c r="L12" s="55"/>
      <c r="M12" s="20"/>
      <c r="N12" s="21"/>
      <c r="O12" s="21"/>
      <c r="P12" s="21"/>
      <c r="Q12" s="20"/>
      <c r="R12" s="23"/>
      <c r="S12" s="20"/>
      <c r="T12" s="20"/>
      <c r="U12" s="20"/>
      <c r="V12" s="21"/>
      <c r="W12" s="21"/>
      <c r="X12" s="21"/>
      <c r="Y12" s="20"/>
      <c r="Z12" s="23"/>
      <c r="AA12" s="20"/>
      <c r="AB12" s="20"/>
      <c r="AC12" s="20"/>
      <c r="AD12" s="21"/>
      <c r="AE12" s="21"/>
      <c r="AF12" s="21"/>
      <c r="AG12" s="20"/>
      <c r="AH12" s="23"/>
      <c r="AI12" s="20"/>
      <c r="AJ12" s="20"/>
      <c r="AK12" s="20"/>
      <c r="AL12" s="21"/>
      <c r="AM12" s="21"/>
      <c r="AN12" s="21"/>
      <c r="AO12" s="20"/>
      <c r="AP12" s="23"/>
      <c r="AQ12" s="20"/>
      <c r="AR12" s="20"/>
      <c r="AS12" s="20"/>
      <c r="AT12" s="21"/>
      <c r="AU12" s="21"/>
      <c r="AV12" s="21"/>
      <c r="AW12" s="20"/>
      <c r="AX12" s="23"/>
      <c r="AY12" s="20"/>
      <c r="AZ12" s="20"/>
      <c r="BA12" s="20"/>
      <c r="BB12" s="21"/>
      <c r="BC12" s="21"/>
      <c r="BD12" s="21"/>
      <c r="BE12" s="20"/>
      <c r="BF12" s="23"/>
      <c r="BG12" s="20"/>
      <c r="BH12" s="20"/>
      <c r="BI12" s="20"/>
    </row>
    <row r="13" spans="1:61" s="24" customFormat="1" ht="16.5" customHeight="1">
      <c r="A13" s="24" t="s">
        <v>16</v>
      </c>
      <c r="C13" s="34"/>
      <c r="D13" s="35"/>
      <c r="E13" s="35"/>
      <c r="F13" s="21"/>
      <c r="G13" s="21"/>
      <c r="H13" s="56"/>
      <c r="I13" s="38"/>
      <c r="J13" s="57"/>
      <c r="K13" s="58"/>
      <c r="L13" s="55"/>
      <c r="M13" s="20"/>
      <c r="N13" s="21"/>
      <c r="O13" s="21"/>
      <c r="P13" s="21"/>
      <c r="Q13" s="20"/>
      <c r="R13" s="23"/>
      <c r="S13" s="20"/>
      <c r="T13" s="20"/>
      <c r="U13" s="20"/>
      <c r="V13" s="21"/>
      <c r="W13" s="21"/>
      <c r="X13" s="21"/>
      <c r="Y13" s="20"/>
      <c r="Z13" s="23"/>
      <c r="AA13" s="20"/>
      <c r="AB13" s="20"/>
      <c r="AC13" s="20"/>
      <c r="AD13" s="21"/>
      <c r="AE13" s="21"/>
      <c r="AF13" s="21"/>
      <c r="AG13" s="20"/>
      <c r="AH13" s="23"/>
      <c r="AI13" s="20"/>
      <c r="AJ13" s="20"/>
      <c r="AK13" s="20"/>
      <c r="AL13" s="21"/>
      <c r="AM13" s="21"/>
      <c r="AN13" s="21"/>
      <c r="AO13" s="20"/>
      <c r="AP13" s="23"/>
      <c r="AQ13" s="20"/>
      <c r="AR13" s="20"/>
      <c r="AS13" s="20"/>
      <c r="AT13" s="21"/>
      <c r="AU13" s="21"/>
      <c r="AV13" s="21"/>
      <c r="AW13" s="20"/>
      <c r="AX13" s="23"/>
      <c r="AY13" s="20">
        <v>4</v>
      </c>
      <c r="AZ13" s="20"/>
      <c r="BA13" s="20"/>
      <c r="BB13" s="21"/>
      <c r="BC13" s="21"/>
      <c r="BD13" s="21"/>
      <c r="BE13" s="20"/>
      <c r="BF13" s="23"/>
      <c r="BG13" s="20"/>
      <c r="BH13" s="20"/>
      <c r="BI13" s="20"/>
    </row>
    <row r="14" spans="1:61" s="24" customFormat="1" ht="16.5" customHeight="1">
      <c r="A14" s="24" t="s">
        <v>17</v>
      </c>
      <c r="C14" s="34"/>
      <c r="D14" s="35"/>
      <c r="E14" s="35"/>
      <c r="F14" s="21"/>
      <c r="G14" s="21"/>
      <c r="H14" s="56"/>
      <c r="I14" s="38"/>
      <c r="J14" s="38"/>
      <c r="K14" s="58"/>
      <c r="L14" s="55"/>
      <c r="M14" s="20"/>
      <c r="N14" s="21"/>
      <c r="O14" s="21"/>
      <c r="P14" s="21"/>
      <c r="Q14" s="20"/>
      <c r="R14" s="23"/>
      <c r="S14" s="20"/>
      <c r="T14" s="20"/>
      <c r="U14" s="20"/>
      <c r="V14" s="21"/>
      <c r="W14" s="21"/>
      <c r="X14" s="21"/>
      <c r="Y14" s="20"/>
      <c r="Z14" s="23"/>
      <c r="AA14" s="20"/>
      <c r="AB14" s="20"/>
      <c r="AC14" s="20"/>
      <c r="AD14" s="21"/>
      <c r="AE14" s="21"/>
      <c r="AF14" s="21"/>
      <c r="AG14" s="20"/>
      <c r="AH14" s="23"/>
      <c r="AI14" s="20"/>
      <c r="AJ14" s="20"/>
      <c r="AK14" s="20"/>
      <c r="AL14" s="21"/>
      <c r="AM14" s="21"/>
      <c r="AN14" s="21"/>
      <c r="AO14" s="20"/>
      <c r="AP14" s="23"/>
      <c r="AQ14" s="20"/>
      <c r="AR14" s="20"/>
      <c r="AS14" s="20"/>
      <c r="AT14" s="21"/>
      <c r="AU14" s="21"/>
      <c r="AV14" s="21"/>
      <c r="AW14" s="20"/>
      <c r="AX14" s="23"/>
      <c r="AY14" s="20"/>
      <c r="AZ14" s="20"/>
      <c r="BA14" s="20"/>
      <c r="BB14" s="21"/>
      <c r="BC14" s="21"/>
      <c r="BD14" s="21"/>
      <c r="BE14" s="20"/>
      <c r="BF14" s="23"/>
      <c r="BG14" s="20"/>
      <c r="BH14" s="20"/>
      <c r="BI14" s="20"/>
    </row>
    <row r="15" spans="1:61" s="24" customFormat="1" ht="16.5" customHeight="1">
      <c r="A15" s="24" t="s">
        <v>18</v>
      </c>
      <c r="B15" s="59"/>
      <c r="C15" s="60"/>
      <c r="D15" s="35"/>
      <c r="E15" s="60" t="s">
        <v>19</v>
      </c>
      <c r="F15" s="59"/>
      <c r="G15" s="21"/>
      <c r="H15" s="60"/>
      <c r="I15" s="38"/>
      <c r="J15" s="38"/>
      <c r="K15" s="58"/>
      <c r="L15" s="55"/>
      <c r="M15" s="20"/>
      <c r="N15" s="21"/>
      <c r="O15" s="21"/>
      <c r="P15" s="21"/>
      <c r="Q15" s="20"/>
      <c r="R15" s="23"/>
      <c r="S15" s="20"/>
      <c r="T15" s="20"/>
      <c r="U15" s="20"/>
      <c r="V15" s="21"/>
      <c r="W15" s="21"/>
      <c r="X15" s="21"/>
      <c r="Y15" s="20"/>
      <c r="Z15" s="23"/>
      <c r="AA15" s="20"/>
      <c r="AB15" s="20"/>
      <c r="AC15" s="20"/>
      <c r="AD15" s="21"/>
      <c r="AE15" s="21"/>
      <c r="AF15" s="21"/>
      <c r="AG15" s="20"/>
      <c r="AH15" s="23"/>
      <c r="AI15" s="20"/>
      <c r="AJ15" s="20"/>
      <c r="AK15" s="20"/>
      <c r="AL15" s="21"/>
      <c r="AM15" s="21"/>
      <c r="AN15" s="21"/>
      <c r="AO15" s="20"/>
      <c r="AP15" s="23"/>
      <c r="AQ15" s="20"/>
      <c r="AR15" s="20"/>
      <c r="AS15" s="20"/>
      <c r="AT15" s="21"/>
      <c r="AU15" s="21"/>
      <c r="AV15" s="21"/>
      <c r="AW15" s="20"/>
      <c r="AX15" s="23"/>
      <c r="AY15" s="20"/>
      <c r="AZ15" s="20"/>
      <c r="BA15" s="20"/>
      <c r="BB15" s="21"/>
      <c r="BC15" s="21"/>
      <c r="BD15" s="21"/>
      <c r="BE15" s="20"/>
      <c r="BF15" s="23"/>
      <c r="BG15" s="20"/>
      <c r="BH15" s="20"/>
      <c r="BI15" s="20"/>
    </row>
    <row r="16" spans="1:61" s="24" customFormat="1" ht="49.5" customHeight="1">
      <c r="A16" s="61" t="s">
        <v>20</v>
      </c>
      <c r="B16" s="61"/>
      <c r="C16" s="61"/>
      <c r="D16" s="35" t="s">
        <v>153</v>
      </c>
      <c r="E16" s="35"/>
      <c r="F16" s="21"/>
      <c r="G16" s="21"/>
      <c r="H16" s="56"/>
      <c r="I16" s="38"/>
      <c r="J16" s="38"/>
      <c r="K16" s="58"/>
      <c r="L16" s="55"/>
      <c r="M16" s="20"/>
      <c r="N16" s="21"/>
      <c r="O16" s="21"/>
      <c r="P16" s="21"/>
      <c r="Q16" s="20"/>
      <c r="R16" s="23"/>
      <c r="S16" s="20"/>
      <c r="T16" s="20"/>
      <c r="U16" s="20"/>
      <c r="V16" s="21"/>
      <c r="W16" s="21"/>
      <c r="X16" s="21"/>
      <c r="Y16" s="20"/>
      <c r="Z16" s="23"/>
      <c r="AA16" s="20"/>
      <c r="AB16" s="20"/>
      <c r="AC16" s="20"/>
      <c r="AD16" s="21"/>
      <c r="AE16" s="21"/>
      <c r="AF16" s="21"/>
      <c r="AG16" s="20"/>
      <c r="AH16" s="23"/>
      <c r="AI16" s="20"/>
      <c r="AJ16" s="20"/>
      <c r="AK16" s="20"/>
      <c r="AL16" s="21"/>
      <c r="AM16" s="21"/>
      <c r="AN16" s="21"/>
      <c r="AO16" s="20"/>
      <c r="AP16" s="23"/>
      <c r="AQ16" s="20"/>
      <c r="AR16" s="20"/>
      <c r="AS16" s="20"/>
      <c r="AT16" s="21"/>
      <c r="AU16" s="21"/>
      <c r="AV16" s="21"/>
      <c r="AW16" s="20"/>
      <c r="AX16" s="23"/>
      <c r="AY16" s="20"/>
      <c r="AZ16" s="20"/>
      <c r="BA16" s="20"/>
      <c r="BB16" s="21"/>
      <c r="BC16" s="21"/>
      <c r="BD16" s="21"/>
      <c r="BE16" s="20"/>
      <c r="BF16" s="23"/>
      <c r="BG16" s="20"/>
      <c r="BH16" s="20"/>
      <c r="BI16" s="20"/>
    </row>
    <row r="17" spans="1:61" s="24" customFormat="1" ht="16.5" customHeight="1">
      <c r="A17" s="40" t="s">
        <v>21</v>
      </c>
      <c r="C17" s="34"/>
      <c r="D17" s="35"/>
      <c r="E17" s="35"/>
      <c r="F17" s="21"/>
      <c r="G17" s="21"/>
      <c r="H17" s="22"/>
      <c r="I17" s="38"/>
      <c r="J17" s="38"/>
      <c r="K17" s="62"/>
      <c r="L17" s="55"/>
      <c r="M17" s="20"/>
      <c r="N17" s="21"/>
      <c r="O17" s="21"/>
      <c r="P17" s="21"/>
      <c r="Q17" s="20"/>
      <c r="R17" s="23">
        <v>2</v>
      </c>
      <c r="S17" s="20"/>
      <c r="T17" s="20"/>
      <c r="U17" s="20"/>
      <c r="V17" s="21"/>
      <c r="W17" s="21"/>
      <c r="X17" s="21"/>
      <c r="Y17" s="20"/>
      <c r="Z17" s="23"/>
      <c r="AA17" s="20"/>
      <c r="AB17" s="20"/>
      <c r="AC17" s="20"/>
      <c r="AD17" s="21"/>
      <c r="AE17" s="21"/>
      <c r="AF17" s="21"/>
      <c r="AG17" s="20"/>
      <c r="AH17" s="23"/>
      <c r="AI17" s="20"/>
      <c r="AJ17" s="20"/>
      <c r="AK17" s="20"/>
      <c r="AL17" s="21"/>
      <c r="AM17" s="21"/>
      <c r="AN17" s="21">
        <v>3</v>
      </c>
      <c r="AO17" s="20"/>
      <c r="AP17" s="23"/>
      <c r="AQ17" s="20"/>
      <c r="AR17" s="20"/>
      <c r="AS17" s="20"/>
      <c r="AT17" s="21"/>
      <c r="AU17" s="21"/>
      <c r="AV17" s="21"/>
      <c r="AW17" s="20"/>
      <c r="AX17" s="23"/>
      <c r="AY17" s="20"/>
      <c r="AZ17" s="20"/>
      <c r="BA17" s="20"/>
      <c r="BB17" s="21"/>
      <c r="BC17" s="21"/>
      <c r="BD17" s="21"/>
      <c r="BE17" s="20"/>
      <c r="BF17" s="23"/>
      <c r="BG17" s="20"/>
      <c r="BH17" s="20"/>
      <c r="BI17" s="20"/>
    </row>
    <row r="18" spans="1:61" s="24" customFormat="1" ht="14.25" customHeight="1" thickBot="1">
      <c r="A18" s="24" t="s">
        <v>22</v>
      </c>
      <c r="C18" s="34"/>
      <c r="D18" s="35"/>
      <c r="E18" s="35"/>
      <c r="F18" s="21"/>
      <c r="G18" s="21"/>
      <c r="H18" s="22"/>
      <c r="I18" s="38"/>
      <c r="J18" s="38"/>
      <c r="K18" s="22"/>
      <c r="L18" s="35"/>
      <c r="M18" s="20"/>
      <c r="N18" s="21"/>
      <c r="O18" s="21"/>
      <c r="P18" s="21"/>
      <c r="Q18" s="20"/>
      <c r="R18" s="63" t="s">
        <v>23</v>
      </c>
      <c r="S18" s="20"/>
      <c r="T18" s="20"/>
      <c r="U18" s="20"/>
      <c r="V18" s="21"/>
      <c r="W18" s="21"/>
      <c r="X18" s="21"/>
      <c r="Y18" s="20"/>
      <c r="Z18" s="64" t="s">
        <v>24</v>
      </c>
      <c r="AA18" s="20"/>
      <c r="AB18" s="20"/>
      <c r="AC18" s="20"/>
      <c r="AD18" s="21"/>
      <c r="AE18" s="21"/>
      <c r="AF18" s="21"/>
      <c r="AG18" s="20"/>
      <c r="AH18" s="65" t="s">
        <v>25</v>
      </c>
      <c r="AI18" s="20"/>
      <c r="AJ18" s="20"/>
      <c r="AK18" s="20"/>
      <c r="AL18" s="21"/>
      <c r="AM18" s="21"/>
      <c r="AN18" s="21"/>
      <c r="AO18" s="66" t="s">
        <v>26</v>
      </c>
      <c r="AP18" s="23"/>
      <c r="AQ18" s="20"/>
      <c r="AR18" s="20"/>
      <c r="AS18" s="20"/>
      <c r="AT18" s="21"/>
      <c r="AU18" s="21"/>
      <c r="AV18" s="21"/>
      <c r="AW18" s="67" t="s">
        <v>27</v>
      </c>
      <c r="AX18" s="23"/>
      <c r="AY18" s="20"/>
      <c r="AZ18" s="20"/>
      <c r="BA18" s="20"/>
      <c r="BB18" s="21"/>
      <c r="BC18" s="21"/>
      <c r="BD18" s="21"/>
      <c r="BE18" s="33" t="s">
        <v>28</v>
      </c>
      <c r="BF18" s="23"/>
      <c r="BG18" s="20"/>
      <c r="BH18" s="20"/>
      <c r="BI18" s="20"/>
    </row>
    <row r="19" spans="1:26" s="82" customFormat="1" ht="78" customHeight="1" thickTop="1">
      <c r="A19" s="68" t="s">
        <v>29</v>
      </c>
      <c r="B19" s="69" t="s">
        <v>30</v>
      </c>
      <c r="C19" s="70" t="s">
        <v>31</v>
      </c>
      <c r="D19" s="71" t="s">
        <v>32</v>
      </c>
      <c r="E19" s="71" t="s">
        <v>33</v>
      </c>
      <c r="F19" s="257" t="s">
        <v>34</v>
      </c>
      <c r="G19" s="258" t="s">
        <v>35</v>
      </c>
      <c r="H19" s="259" t="s">
        <v>36</v>
      </c>
      <c r="I19" s="260" t="s">
        <v>37</v>
      </c>
      <c r="J19" s="260" t="s">
        <v>38</v>
      </c>
      <c r="K19" s="260" t="s">
        <v>39</v>
      </c>
      <c r="L19" s="260" t="s">
        <v>40</v>
      </c>
      <c r="M19" s="78" t="s">
        <v>41</v>
      </c>
      <c r="N19" s="78" t="s">
        <v>42</v>
      </c>
      <c r="O19" s="257" t="s">
        <v>34</v>
      </c>
      <c r="P19" s="258" t="s">
        <v>35</v>
      </c>
      <c r="Q19" s="262" t="s">
        <v>43</v>
      </c>
      <c r="R19" s="260" t="s">
        <v>44</v>
      </c>
      <c r="S19" s="260" t="s">
        <v>45</v>
      </c>
      <c r="T19" s="260" t="s">
        <v>46</v>
      </c>
      <c r="U19" s="260" t="s">
        <v>47</v>
      </c>
      <c r="V19" s="263" t="s">
        <v>48</v>
      </c>
      <c r="W19" s="263" t="s">
        <v>49</v>
      </c>
      <c r="X19" s="263" t="s">
        <v>50</v>
      </c>
      <c r="Y19" s="263" t="s">
        <v>51</v>
      </c>
      <c r="Z19" s="264" t="s">
        <v>48</v>
      </c>
    </row>
    <row r="20" spans="1:26" s="87" customFormat="1" ht="12.75" customHeight="1">
      <c r="A20" s="83">
        <v>1</v>
      </c>
      <c r="B20" s="84">
        <v>2</v>
      </c>
      <c r="C20" s="85">
        <v>3</v>
      </c>
      <c r="D20" s="84">
        <v>4</v>
      </c>
      <c r="E20" s="84">
        <v>5</v>
      </c>
      <c r="F20" s="84">
        <v>5</v>
      </c>
      <c r="G20" s="84">
        <v>6</v>
      </c>
      <c r="H20" s="84">
        <v>6</v>
      </c>
      <c r="I20" s="84">
        <v>7</v>
      </c>
      <c r="J20" s="84">
        <v>8</v>
      </c>
      <c r="K20" s="86">
        <v>9</v>
      </c>
      <c r="L20" s="86">
        <v>10</v>
      </c>
      <c r="M20" s="86">
        <v>5</v>
      </c>
      <c r="N20" s="86">
        <v>6</v>
      </c>
      <c r="O20" s="266">
        <v>7</v>
      </c>
      <c r="P20" s="86">
        <v>8</v>
      </c>
      <c r="Q20" s="266">
        <v>9</v>
      </c>
      <c r="R20" s="86">
        <v>10</v>
      </c>
      <c r="S20" s="84">
        <v>3</v>
      </c>
      <c r="T20" s="84">
        <v>4</v>
      </c>
      <c r="U20" s="84">
        <v>5</v>
      </c>
      <c r="V20" s="265">
        <v>5</v>
      </c>
      <c r="W20" s="84">
        <v>6</v>
      </c>
      <c r="X20" s="265">
        <v>7</v>
      </c>
      <c r="Y20" s="84">
        <v>8</v>
      </c>
      <c r="Z20" s="265">
        <v>9</v>
      </c>
    </row>
    <row r="21" spans="1:59" ht="15" customHeight="1" thickBot="1">
      <c r="A21" s="88" t="s">
        <v>52</v>
      </c>
      <c r="B21" s="89"/>
      <c r="C21" s="90" t="s">
        <v>53</v>
      </c>
      <c r="D21" s="91">
        <f>M21</f>
        <v>120000</v>
      </c>
      <c r="E21" s="325">
        <f>N21</f>
        <v>120000</v>
      </c>
      <c r="F21" s="325">
        <f aca="true" t="shared" si="0" ref="F21:L36">O21</f>
        <v>0</v>
      </c>
      <c r="G21" s="325">
        <f t="shared" si="0"/>
        <v>5000</v>
      </c>
      <c r="H21" s="325">
        <f t="shared" si="0"/>
        <v>0</v>
      </c>
      <c r="I21" s="325">
        <f t="shared" si="0"/>
        <v>115000</v>
      </c>
      <c r="J21" s="325">
        <f t="shared" si="0"/>
        <v>115000</v>
      </c>
      <c r="K21" s="325">
        <f t="shared" si="0"/>
        <v>115000</v>
      </c>
      <c r="L21" s="325">
        <f t="shared" si="0"/>
        <v>0</v>
      </c>
      <c r="M21" s="489">
        <f>M22+M62+M85+M100+M96</f>
        <v>120000</v>
      </c>
      <c r="N21" s="489">
        <f>N25+N28+N31+N32+N37+N99+N49+N60</f>
        <v>120000</v>
      </c>
      <c r="O21" s="489">
        <f aca="true" t="shared" si="1" ref="O21:U21">O22+O62+O85+O100+O96</f>
        <v>0</v>
      </c>
      <c r="P21" s="489">
        <f t="shared" si="1"/>
        <v>5000</v>
      </c>
      <c r="Q21" s="489">
        <f t="shared" si="1"/>
        <v>0</v>
      </c>
      <c r="R21" s="489">
        <f t="shared" si="1"/>
        <v>115000</v>
      </c>
      <c r="S21" s="489">
        <f t="shared" si="1"/>
        <v>115000</v>
      </c>
      <c r="T21" s="489">
        <f t="shared" si="1"/>
        <v>115000</v>
      </c>
      <c r="U21" s="489">
        <f t="shared" si="1"/>
        <v>0</v>
      </c>
      <c r="V21" s="103" t="e">
        <f>#REF!+V43</f>
        <v>#REF!</v>
      </c>
      <c r="W21" s="103" t="e">
        <f>#REF!+W43</f>
        <v>#REF!</v>
      </c>
      <c r="X21" s="103" t="e">
        <f>#REF!+X43</f>
        <v>#REF!</v>
      </c>
      <c r="Y21" s="103" t="e">
        <f>#REF!+Y43</f>
        <v>#REF!</v>
      </c>
      <c r="Z21" s="103" t="e">
        <f>#REF!+Z43</f>
        <v>#REF!</v>
      </c>
      <c r="AA21" s="104"/>
      <c r="AB21" s="104"/>
      <c r="AC21" s="104"/>
      <c r="AD21" s="104"/>
      <c r="AE21" s="104"/>
      <c r="AF21" s="104"/>
      <c r="AG21" s="104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18.75" customHeight="1">
      <c r="A22" s="97" t="s">
        <v>54</v>
      </c>
      <c r="B22" s="98">
        <v>2000</v>
      </c>
      <c r="C22" s="99" t="s">
        <v>55</v>
      </c>
      <c r="D22" s="100">
        <f aca="true" t="shared" si="2" ref="D22:E37">M22</f>
        <v>120000</v>
      </c>
      <c r="E22" s="270">
        <f t="shared" si="2"/>
        <v>0</v>
      </c>
      <c r="F22" s="100">
        <f aca="true" t="shared" si="3" ref="F22:G49">N22+V22</f>
        <v>0</v>
      </c>
      <c r="G22" s="100">
        <f t="shared" si="3"/>
        <v>0</v>
      </c>
      <c r="H22" s="270">
        <f t="shared" si="0"/>
        <v>0</v>
      </c>
      <c r="I22" s="270">
        <f t="shared" si="0"/>
        <v>115000</v>
      </c>
      <c r="J22" s="270">
        <f t="shared" si="0"/>
        <v>115000</v>
      </c>
      <c r="K22" s="270">
        <f t="shared" si="0"/>
        <v>115000</v>
      </c>
      <c r="L22" s="270">
        <f t="shared" si="0"/>
        <v>0</v>
      </c>
      <c r="M22" s="431">
        <f>M23+M29+M50+M53+M57+M61</f>
        <v>120000</v>
      </c>
      <c r="N22" s="431"/>
      <c r="O22" s="431">
        <f aca="true" t="shared" si="4" ref="O22:U22">O23+O29+O50+O53+O57+O61</f>
        <v>0</v>
      </c>
      <c r="P22" s="431">
        <f t="shared" si="4"/>
        <v>5000</v>
      </c>
      <c r="Q22" s="431">
        <f t="shared" si="4"/>
        <v>0</v>
      </c>
      <c r="R22" s="431">
        <f t="shared" si="4"/>
        <v>115000</v>
      </c>
      <c r="S22" s="431">
        <f t="shared" si="4"/>
        <v>115000</v>
      </c>
      <c r="T22" s="431">
        <f t="shared" si="4"/>
        <v>115000</v>
      </c>
      <c r="U22" s="431">
        <f t="shared" si="4"/>
        <v>0</v>
      </c>
      <c r="V22" s="103">
        <f>SUM(V23:V24)</f>
        <v>0</v>
      </c>
      <c r="W22" s="103">
        <f>SUM(W23:W24)</f>
        <v>0</v>
      </c>
      <c r="X22" s="103">
        <f>SUM(X23:X24)</f>
        <v>0</v>
      </c>
      <c r="Y22" s="103">
        <f>SUM(Y23:Y24)</f>
        <v>0</v>
      </c>
      <c r="Z22" s="103">
        <f>SUM(Z23:Z24)</f>
        <v>0</v>
      </c>
      <c r="AA22" s="104"/>
      <c r="AB22" s="104"/>
      <c r="AC22" s="104"/>
      <c r="AD22" s="104"/>
      <c r="AE22" s="104"/>
      <c r="AF22" s="104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s="110" customFormat="1" ht="17.25" customHeight="1">
      <c r="A23" s="107" t="s">
        <v>56</v>
      </c>
      <c r="B23" s="98">
        <v>2100</v>
      </c>
      <c r="C23" s="99" t="s">
        <v>57</v>
      </c>
      <c r="D23" s="100">
        <f t="shared" si="2"/>
        <v>0</v>
      </c>
      <c r="E23" s="270">
        <f t="shared" si="2"/>
        <v>0</v>
      </c>
      <c r="F23" s="100">
        <f t="shared" si="3"/>
        <v>0</v>
      </c>
      <c r="G23" s="100">
        <f t="shared" si="3"/>
        <v>0</v>
      </c>
      <c r="H23" s="270">
        <f t="shared" si="0"/>
        <v>0</v>
      </c>
      <c r="I23" s="270">
        <f t="shared" si="0"/>
        <v>0</v>
      </c>
      <c r="J23" s="270">
        <f t="shared" si="0"/>
        <v>0</v>
      </c>
      <c r="K23" s="270">
        <f t="shared" si="0"/>
        <v>0</v>
      </c>
      <c r="L23" s="270">
        <f t="shared" si="0"/>
        <v>0</v>
      </c>
      <c r="M23" s="431">
        <f aca="true" t="shared" si="5" ref="M23:V23">M25+M28</f>
        <v>0</v>
      </c>
      <c r="N23" s="431"/>
      <c r="O23" s="431">
        <f t="shared" si="5"/>
        <v>0</v>
      </c>
      <c r="P23" s="431">
        <f t="shared" si="5"/>
        <v>0</v>
      </c>
      <c r="Q23" s="431">
        <f t="shared" si="5"/>
        <v>0</v>
      </c>
      <c r="R23" s="431">
        <f t="shared" si="5"/>
        <v>0</v>
      </c>
      <c r="S23" s="431">
        <f t="shared" si="5"/>
        <v>0</v>
      </c>
      <c r="T23" s="431">
        <f t="shared" si="5"/>
        <v>0</v>
      </c>
      <c r="U23" s="431">
        <f t="shared" si="5"/>
        <v>0</v>
      </c>
      <c r="V23" s="431">
        <f t="shared" si="5"/>
        <v>0</v>
      </c>
      <c r="W23" s="139"/>
      <c r="X23" s="139"/>
      <c r="Y23" s="139"/>
      <c r="Z23" s="432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</row>
    <row r="24" spans="1:59" s="110" customFormat="1" ht="17.25" customHeight="1" hidden="1">
      <c r="A24" s="111" t="s">
        <v>58</v>
      </c>
      <c r="B24" s="112">
        <v>1110</v>
      </c>
      <c r="C24" s="113" t="s">
        <v>59</v>
      </c>
      <c r="D24" s="100">
        <f t="shared" si="2"/>
        <v>0</v>
      </c>
      <c r="E24" s="270">
        <f t="shared" si="2"/>
        <v>0</v>
      </c>
      <c r="F24" s="100">
        <f t="shared" si="3"/>
        <v>0</v>
      </c>
      <c r="G24" s="100">
        <f t="shared" si="3"/>
        <v>0</v>
      </c>
      <c r="H24" s="270">
        <f t="shared" si="0"/>
        <v>0</v>
      </c>
      <c r="I24" s="270">
        <f t="shared" si="0"/>
        <v>0</v>
      </c>
      <c r="J24" s="270">
        <f t="shared" si="0"/>
        <v>0</v>
      </c>
      <c r="K24" s="270">
        <f t="shared" si="0"/>
        <v>0</v>
      </c>
      <c r="L24" s="270">
        <f t="shared" si="0"/>
        <v>0</v>
      </c>
      <c r="M24" s="433">
        <f aca="true" t="shared" si="6" ref="M24:R24">M26+M27</f>
        <v>0</v>
      </c>
      <c r="N24" s="434">
        <f t="shared" si="6"/>
        <v>0</v>
      </c>
      <c r="O24" s="435">
        <f t="shared" si="6"/>
        <v>0</v>
      </c>
      <c r="P24" s="436">
        <f t="shared" si="6"/>
        <v>0</v>
      </c>
      <c r="Q24" s="435">
        <f t="shared" si="6"/>
        <v>0</v>
      </c>
      <c r="R24" s="435">
        <f t="shared" si="6"/>
        <v>0</v>
      </c>
      <c r="S24" s="139"/>
      <c r="T24" s="139"/>
      <c r="U24" s="139"/>
      <c r="V24" s="139"/>
      <c r="W24" s="139"/>
      <c r="X24" s="139"/>
      <c r="Y24" s="139"/>
      <c r="Z24" s="432"/>
      <c r="AA24" s="108"/>
      <c r="AB24" s="108"/>
      <c r="AC24" s="108"/>
      <c r="AD24" s="108"/>
      <c r="AE24" s="108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</row>
    <row r="25" spans="1:59" s="110" customFormat="1" ht="17.25" customHeight="1">
      <c r="A25" s="114" t="s">
        <v>60</v>
      </c>
      <c r="B25" s="112">
        <v>2110</v>
      </c>
      <c r="C25" s="113" t="s">
        <v>61</v>
      </c>
      <c r="D25" s="100">
        <f t="shared" si="2"/>
        <v>0</v>
      </c>
      <c r="E25" s="270">
        <f t="shared" si="2"/>
        <v>0</v>
      </c>
      <c r="F25" s="100"/>
      <c r="G25" s="100"/>
      <c r="H25" s="270">
        <f t="shared" si="0"/>
        <v>0</v>
      </c>
      <c r="I25" s="270">
        <f t="shared" si="0"/>
        <v>0</v>
      </c>
      <c r="J25" s="270">
        <f t="shared" si="0"/>
        <v>0</v>
      </c>
      <c r="K25" s="270">
        <f t="shared" si="0"/>
        <v>0</v>
      </c>
      <c r="L25" s="270">
        <f t="shared" si="0"/>
        <v>0</v>
      </c>
      <c r="M25" s="433">
        <f>M26+M27</f>
        <v>0</v>
      </c>
      <c r="N25" s="433"/>
      <c r="O25" s="433">
        <f aca="true" t="shared" si="7" ref="O25:U25">O26+O27</f>
        <v>0</v>
      </c>
      <c r="P25" s="433">
        <f t="shared" si="7"/>
        <v>0</v>
      </c>
      <c r="Q25" s="433">
        <f t="shared" si="7"/>
        <v>0</v>
      </c>
      <c r="R25" s="433">
        <f t="shared" si="7"/>
        <v>0</v>
      </c>
      <c r="S25" s="433">
        <f t="shared" si="7"/>
        <v>0</v>
      </c>
      <c r="T25" s="433">
        <f t="shared" si="7"/>
        <v>0</v>
      </c>
      <c r="U25" s="433">
        <f t="shared" si="7"/>
        <v>0</v>
      </c>
      <c r="V25" s="139"/>
      <c r="W25" s="139"/>
      <c r="X25" s="139"/>
      <c r="Y25" s="139"/>
      <c r="Z25" s="432"/>
      <c r="AA25" s="108"/>
      <c r="AB25" s="108"/>
      <c r="AC25" s="108"/>
      <c r="AD25" s="108"/>
      <c r="AE25" s="108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</row>
    <row r="26" spans="1:59" ht="17.25" customHeight="1">
      <c r="A26" s="111" t="s">
        <v>62</v>
      </c>
      <c r="B26" s="115">
        <v>2111</v>
      </c>
      <c r="C26" s="113" t="s">
        <v>63</v>
      </c>
      <c r="D26" s="100">
        <f t="shared" si="2"/>
        <v>0</v>
      </c>
      <c r="E26" s="270">
        <f t="shared" si="2"/>
        <v>0</v>
      </c>
      <c r="F26" s="100">
        <f t="shared" si="3"/>
        <v>0</v>
      </c>
      <c r="G26" s="100">
        <f t="shared" si="3"/>
        <v>0</v>
      </c>
      <c r="H26" s="270">
        <f t="shared" si="0"/>
        <v>0</v>
      </c>
      <c r="I26" s="270">
        <f t="shared" si="0"/>
        <v>0</v>
      </c>
      <c r="J26" s="270">
        <f t="shared" si="0"/>
        <v>0</v>
      </c>
      <c r="K26" s="270">
        <f t="shared" si="0"/>
        <v>0</v>
      </c>
      <c r="L26" s="270">
        <f t="shared" si="0"/>
        <v>0</v>
      </c>
      <c r="M26" s="433"/>
      <c r="N26" s="434"/>
      <c r="O26" s="435"/>
      <c r="P26" s="437">
        <f>N26+O26-R26</f>
        <v>0</v>
      </c>
      <c r="Q26" s="435"/>
      <c r="R26" s="435"/>
      <c r="S26" s="139">
        <f>Q26+R26-U26</f>
        <v>0</v>
      </c>
      <c r="T26" s="139"/>
      <c r="U26" s="139"/>
      <c r="V26" s="139"/>
      <c r="W26" s="139"/>
      <c r="X26" s="139"/>
      <c r="Y26" s="103"/>
      <c r="Z26" s="432"/>
      <c r="AA26" s="104"/>
      <c r="AB26" s="104"/>
      <c r="AC26" s="104"/>
      <c r="AD26" s="104"/>
      <c r="AE26" s="104"/>
      <c r="AF26" s="104"/>
      <c r="AG26" s="104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s="110" customFormat="1" ht="17.25" customHeight="1">
      <c r="A27" s="111" t="s">
        <v>64</v>
      </c>
      <c r="B27" s="116">
        <v>2112</v>
      </c>
      <c r="C27" s="113" t="s">
        <v>65</v>
      </c>
      <c r="D27" s="100">
        <f t="shared" si="2"/>
        <v>0</v>
      </c>
      <c r="E27" s="270">
        <f t="shared" si="2"/>
        <v>0</v>
      </c>
      <c r="F27" s="100">
        <f t="shared" si="3"/>
        <v>0</v>
      </c>
      <c r="G27" s="100">
        <f t="shared" si="3"/>
        <v>0</v>
      </c>
      <c r="H27" s="270">
        <f t="shared" si="0"/>
        <v>0</v>
      </c>
      <c r="I27" s="270">
        <f t="shared" si="0"/>
        <v>0</v>
      </c>
      <c r="J27" s="270">
        <f t="shared" si="0"/>
        <v>0</v>
      </c>
      <c r="K27" s="270">
        <f t="shared" si="0"/>
        <v>0</v>
      </c>
      <c r="L27" s="270">
        <f t="shared" si="0"/>
        <v>0</v>
      </c>
      <c r="M27" s="433"/>
      <c r="N27" s="434"/>
      <c r="O27" s="435"/>
      <c r="P27" s="437">
        <f>N27+O27-R27</f>
        <v>0</v>
      </c>
      <c r="Q27" s="435"/>
      <c r="R27" s="435"/>
      <c r="S27" s="139">
        <f>Q27+R27-U27</f>
        <v>0</v>
      </c>
      <c r="T27" s="139"/>
      <c r="U27" s="139"/>
      <c r="V27" s="139">
        <f>SUM(V28:V34)</f>
        <v>0</v>
      </c>
      <c r="W27" s="139">
        <f>SUM(W28:W34)</f>
        <v>0</v>
      </c>
      <c r="X27" s="139">
        <f>SUM(X28:X34)</f>
        <v>0</v>
      </c>
      <c r="Y27" s="139">
        <f>SUM(Y28:Y34)</f>
        <v>0</v>
      </c>
      <c r="Z27" s="432">
        <f>SUM(Z28:Z34)</f>
        <v>0</v>
      </c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</row>
    <row r="28" spans="1:59" ht="17.25" customHeight="1">
      <c r="A28" s="114" t="s">
        <v>66</v>
      </c>
      <c r="B28" s="117">
        <v>2120</v>
      </c>
      <c r="C28" s="113" t="s">
        <v>67</v>
      </c>
      <c r="D28" s="100">
        <f t="shared" si="2"/>
        <v>0</v>
      </c>
      <c r="E28" s="270">
        <f t="shared" si="2"/>
        <v>0</v>
      </c>
      <c r="F28" s="100">
        <f t="shared" si="3"/>
        <v>0</v>
      </c>
      <c r="G28" s="100">
        <f t="shared" si="3"/>
        <v>0</v>
      </c>
      <c r="H28" s="270">
        <f t="shared" si="0"/>
        <v>0</v>
      </c>
      <c r="I28" s="270">
        <f t="shared" si="0"/>
        <v>0</v>
      </c>
      <c r="J28" s="270">
        <f t="shared" si="0"/>
        <v>0</v>
      </c>
      <c r="K28" s="270">
        <f t="shared" si="0"/>
        <v>0</v>
      </c>
      <c r="L28" s="270">
        <f t="shared" si="0"/>
        <v>0</v>
      </c>
      <c r="M28" s="433"/>
      <c r="N28" s="434"/>
      <c r="O28" s="435"/>
      <c r="P28" s="438">
        <f>N28+O28-R28</f>
        <v>0</v>
      </c>
      <c r="Q28" s="435"/>
      <c r="R28" s="435"/>
      <c r="S28" s="139">
        <f>Q28+R28-U28</f>
        <v>0</v>
      </c>
      <c r="T28" s="139"/>
      <c r="U28" s="139"/>
      <c r="V28" s="139"/>
      <c r="W28" s="139"/>
      <c r="X28" s="139"/>
      <c r="Y28" s="103"/>
      <c r="Z28" s="432"/>
      <c r="AA28" s="104"/>
      <c r="AB28" s="104"/>
      <c r="AC28" s="104"/>
      <c r="AD28" s="104"/>
      <c r="AE28" s="104"/>
      <c r="AF28" s="104"/>
      <c r="AG28" s="104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18.75" customHeight="1">
      <c r="A29" s="118" t="s">
        <v>68</v>
      </c>
      <c r="B29" s="119">
        <v>2200</v>
      </c>
      <c r="C29" s="99" t="s">
        <v>69</v>
      </c>
      <c r="D29" s="100">
        <f t="shared" si="2"/>
        <v>120000</v>
      </c>
      <c r="E29" s="270">
        <f t="shared" si="2"/>
        <v>0</v>
      </c>
      <c r="F29" s="100">
        <f t="shared" si="3"/>
        <v>0</v>
      </c>
      <c r="G29" s="100">
        <f t="shared" si="3"/>
        <v>0</v>
      </c>
      <c r="H29" s="270">
        <f t="shared" si="0"/>
        <v>0</v>
      </c>
      <c r="I29" s="270">
        <f t="shared" si="0"/>
        <v>115000</v>
      </c>
      <c r="J29" s="270">
        <f t="shared" si="0"/>
        <v>115000</v>
      </c>
      <c r="K29" s="270">
        <f t="shared" si="0"/>
        <v>115000</v>
      </c>
      <c r="L29" s="270">
        <f t="shared" si="0"/>
        <v>0</v>
      </c>
      <c r="M29" s="439">
        <f aca="true" t="shared" si="8" ref="M29:AA29">M30+M31+M32+M33+M35+M36+M37+M47</f>
        <v>120000</v>
      </c>
      <c r="N29" s="439"/>
      <c r="O29" s="439">
        <f t="shared" si="8"/>
        <v>0</v>
      </c>
      <c r="P29" s="439">
        <f t="shared" si="8"/>
        <v>5000</v>
      </c>
      <c r="Q29" s="439">
        <f t="shared" si="8"/>
        <v>0</v>
      </c>
      <c r="R29" s="439">
        <f t="shared" si="8"/>
        <v>115000</v>
      </c>
      <c r="S29" s="439">
        <f t="shared" si="8"/>
        <v>115000</v>
      </c>
      <c r="T29" s="439">
        <f t="shared" si="8"/>
        <v>115000</v>
      </c>
      <c r="U29" s="439">
        <f t="shared" si="8"/>
        <v>0</v>
      </c>
      <c r="V29" s="439">
        <f t="shared" si="8"/>
        <v>0</v>
      </c>
      <c r="W29" s="439">
        <f t="shared" si="8"/>
        <v>0</v>
      </c>
      <c r="X29" s="439">
        <f t="shared" si="8"/>
        <v>0</v>
      </c>
      <c r="Y29" s="439">
        <f t="shared" si="8"/>
        <v>0</v>
      </c>
      <c r="Z29" s="439">
        <f t="shared" si="8"/>
        <v>0</v>
      </c>
      <c r="AA29" s="439">
        <f t="shared" si="8"/>
        <v>0</v>
      </c>
      <c r="AB29" s="104"/>
      <c r="AC29" s="104"/>
      <c r="AD29" s="104"/>
      <c r="AE29" s="104"/>
      <c r="AF29" s="104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18" customHeight="1">
      <c r="A30" s="118" t="s">
        <v>70</v>
      </c>
      <c r="B30" s="120">
        <v>2210</v>
      </c>
      <c r="C30" s="113" t="s">
        <v>71</v>
      </c>
      <c r="D30" s="100">
        <f t="shared" si="2"/>
        <v>0</v>
      </c>
      <c r="E30" s="270">
        <f t="shared" si="2"/>
        <v>0</v>
      </c>
      <c r="F30" s="100">
        <f t="shared" si="3"/>
        <v>0</v>
      </c>
      <c r="G30" s="100">
        <f t="shared" si="3"/>
        <v>0</v>
      </c>
      <c r="H30" s="270">
        <f t="shared" si="0"/>
        <v>0</v>
      </c>
      <c r="I30" s="270">
        <f t="shared" si="0"/>
        <v>0</v>
      </c>
      <c r="J30" s="270">
        <f t="shared" si="0"/>
        <v>0</v>
      </c>
      <c r="K30" s="270">
        <f t="shared" si="0"/>
        <v>0</v>
      </c>
      <c r="L30" s="270">
        <f t="shared" si="0"/>
        <v>0</v>
      </c>
      <c r="M30" s="410"/>
      <c r="N30" s="440"/>
      <c r="O30" s="441"/>
      <c r="P30" s="437">
        <f aca="true" t="shared" si="9" ref="P30:P36">N30+O30-R30</f>
        <v>0</v>
      </c>
      <c r="Q30" s="441"/>
      <c r="R30" s="441"/>
      <c r="S30" s="139">
        <f>Q30+R30-U30</f>
        <v>0</v>
      </c>
      <c r="T30" s="139"/>
      <c r="U30" s="139"/>
      <c r="V30" s="139"/>
      <c r="W30" s="139"/>
      <c r="X30" s="139"/>
      <c r="Y30" s="103"/>
      <c r="Z30" s="432"/>
      <c r="AA30" s="104"/>
      <c r="AB30" s="104"/>
      <c r="AC30" s="104"/>
      <c r="AD30" s="104"/>
      <c r="AE30" s="104"/>
      <c r="AF30" s="104"/>
      <c r="AG30" s="104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18" customHeight="1">
      <c r="A31" s="121" t="s">
        <v>72</v>
      </c>
      <c r="B31" s="120">
        <v>2220</v>
      </c>
      <c r="C31" s="42" t="s">
        <v>73</v>
      </c>
      <c r="D31" s="100">
        <f t="shared" si="2"/>
        <v>0</v>
      </c>
      <c r="E31" s="270">
        <f t="shared" si="2"/>
        <v>0</v>
      </c>
      <c r="F31" s="100">
        <f t="shared" si="3"/>
        <v>0</v>
      </c>
      <c r="G31" s="100">
        <f t="shared" si="3"/>
        <v>0</v>
      </c>
      <c r="H31" s="270">
        <f t="shared" si="0"/>
        <v>0</v>
      </c>
      <c r="I31" s="270">
        <f t="shared" si="0"/>
        <v>0</v>
      </c>
      <c r="J31" s="270">
        <f t="shared" si="0"/>
        <v>0</v>
      </c>
      <c r="K31" s="270">
        <f t="shared" si="0"/>
        <v>0</v>
      </c>
      <c r="L31" s="270">
        <f t="shared" si="0"/>
        <v>0</v>
      </c>
      <c r="M31" s="410"/>
      <c r="N31" s="440"/>
      <c r="O31" s="441"/>
      <c r="P31" s="437">
        <f t="shared" si="9"/>
        <v>0</v>
      </c>
      <c r="Q31" s="441"/>
      <c r="R31" s="441"/>
      <c r="S31" s="139">
        <f aca="true" t="shared" si="10" ref="S31:S36">Q31+R31-U31</f>
        <v>0</v>
      </c>
      <c r="T31" s="139"/>
      <c r="U31" s="139"/>
      <c r="V31" s="139"/>
      <c r="W31" s="139"/>
      <c r="X31" s="139"/>
      <c r="Y31" s="103"/>
      <c r="Z31" s="432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18" customHeight="1">
      <c r="A32" s="121" t="s">
        <v>74</v>
      </c>
      <c r="B32" s="120">
        <v>2230</v>
      </c>
      <c r="C32" s="122">
        <v>110</v>
      </c>
      <c r="D32" s="100">
        <f t="shared" si="2"/>
        <v>0</v>
      </c>
      <c r="E32" s="270">
        <f t="shared" si="2"/>
        <v>0</v>
      </c>
      <c r="F32" s="100">
        <f t="shared" si="3"/>
        <v>0</v>
      </c>
      <c r="G32" s="100">
        <f t="shared" si="3"/>
        <v>0</v>
      </c>
      <c r="H32" s="270">
        <f t="shared" si="0"/>
        <v>0</v>
      </c>
      <c r="I32" s="270">
        <f t="shared" si="0"/>
        <v>0</v>
      </c>
      <c r="J32" s="270">
        <f t="shared" si="0"/>
        <v>0</v>
      </c>
      <c r="K32" s="270">
        <f t="shared" si="0"/>
        <v>0</v>
      </c>
      <c r="L32" s="270">
        <f t="shared" si="0"/>
        <v>0</v>
      </c>
      <c r="M32" s="410"/>
      <c r="N32" s="440"/>
      <c r="O32" s="441"/>
      <c r="P32" s="437">
        <f t="shared" si="9"/>
        <v>0</v>
      </c>
      <c r="Q32" s="441"/>
      <c r="R32" s="441"/>
      <c r="S32" s="139">
        <f t="shared" si="10"/>
        <v>0</v>
      </c>
      <c r="T32" s="139"/>
      <c r="U32" s="139"/>
      <c r="V32" s="139"/>
      <c r="W32" s="139"/>
      <c r="X32" s="139"/>
      <c r="Y32" s="103"/>
      <c r="Z32" s="432"/>
      <c r="AA32" s="104"/>
      <c r="AB32" s="104"/>
      <c r="AC32" s="104"/>
      <c r="AD32" s="104"/>
      <c r="AE32" s="104"/>
      <c r="AF32" s="104"/>
      <c r="AG32" s="104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126" customFormat="1" ht="18.75" customHeight="1">
      <c r="A33" s="121" t="s">
        <v>75</v>
      </c>
      <c r="B33" s="120">
        <v>2240</v>
      </c>
      <c r="C33" s="123">
        <v>120</v>
      </c>
      <c r="D33" s="100">
        <f t="shared" si="2"/>
        <v>0</v>
      </c>
      <c r="E33" s="270">
        <f t="shared" si="2"/>
        <v>0</v>
      </c>
      <c r="F33" s="290">
        <f t="shared" si="3"/>
        <v>0</v>
      </c>
      <c r="G33" s="100">
        <f t="shared" si="3"/>
        <v>0</v>
      </c>
      <c r="H33" s="270">
        <f t="shared" si="0"/>
        <v>0</v>
      </c>
      <c r="I33" s="270">
        <f t="shared" si="0"/>
        <v>0</v>
      </c>
      <c r="J33" s="270">
        <f t="shared" si="0"/>
        <v>0</v>
      </c>
      <c r="K33" s="270">
        <f t="shared" si="0"/>
        <v>0</v>
      </c>
      <c r="L33" s="270">
        <f t="shared" si="0"/>
        <v>0</v>
      </c>
      <c r="M33" s="410"/>
      <c r="N33" s="440"/>
      <c r="O33" s="441"/>
      <c r="P33" s="437">
        <f t="shared" si="9"/>
        <v>0</v>
      </c>
      <c r="Q33" s="441"/>
      <c r="R33" s="441"/>
      <c r="S33" s="139">
        <f t="shared" si="10"/>
        <v>0</v>
      </c>
      <c r="T33" s="442"/>
      <c r="U33" s="442"/>
      <c r="V33" s="442"/>
      <c r="W33" s="442"/>
      <c r="X33" s="442"/>
      <c r="Y33" s="443"/>
      <c r="Z33" s="444"/>
      <c r="AA33" s="124"/>
      <c r="AB33" s="124"/>
      <c r="AC33" s="124"/>
      <c r="AD33" s="124"/>
      <c r="AE33" s="124"/>
      <c r="AF33" s="124"/>
      <c r="AG33" s="124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</row>
    <row r="34" spans="1:59" ht="18.75" customHeight="1" hidden="1">
      <c r="A34" s="118" t="s">
        <v>76</v>
      </c>
      <c r="B34" s="120">
        <v>1135</v>
      </c>
      <c r="C34" s="123"/>
      <c r="D34" s="100">
        <f t="shared" si="2"/>
        <v>0</v>
      </c>
      <c r="E34" s="270">
        <f t="shared" si="2"/>
        <v>0</v>
      </c>
      <c r="F34" s="100">
        <f t="shared" si="3"/>
        <v>0</v>
      </c>
      <c r="G34" s="100">
        <f t="shared" si="3"/>
        <v>0</v>
      </c>
      <c r="H34" s="270">
        <f t="shared" si="0"/>
        <v>0</v>
      </c>
      <c r="I34" s="270">
        <f t="shared" si="0"/>
        <v>0</v>
      </c>
      <c r="J34" s="270">
        <f t="shared" si="0"/>
        <v>0</v>
      </c>
      <c r="K34" s="270">
        <f t="shared" si="0"/>
        <v>0</v>
      </c>
      <c r="L34" s="270">
        <f t="shared" si="0"/>
        <v>0</v>
      </c>
      <c r="M34" s="410"/>
      <c r="N34" s="440"/>
      <c r="O34" s="441"/>
      <c r="P34" s="437">
        <f t="shared" si="9"/>
        <v>0</v>
      </c>
      <c r="Q34" s="441"/>
      <c r="R34" s="441"/>
      <c r="S34" s="139">
        <f t="shared" si="10"/>
        <v>0</v>
      </c>
      <c r="T34" s="139"/>
      <c r="U34" s="139"/>
      <c r="V34" s="139"/>
      <c r="W34" s="139"/>
      <c r="X34" s="139"/>
      <c r="Y34" s="103"/>
      <c r="Z34" s="432"/>
      <c r="AA34" s="104"/>
      <c r="AB34" s="104"/>
      <c r="AC34" s="104"/>
      <c r="AD34" s="104"/>
      <c r="AE34" s="104"/>
      <c r="AF34" s="104"/>
      <c r="AG34" s="104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5" customHeight="1">
      <c r="A35" s="127" t="s">
        <v>77</v>
      </c>
      <c r="B35" s="128">
        <v>2250</v>
      </c>
      <c r="C35" s="129">
        <v>130</v>
      </c>
      <c r="D35" s="100">
        <f t="shared" si="2"/>
        <v>0</v>
      </c>
      <c r="E35" s="270">
        <f t="shared" si="2"/>
        <v>0</v>
      </c>
      <c r="F35" s="100">
        <f t="shared" si="3"/>
        <v>0</v>
      </c>
      <c r="G35" s="100">
        <f t="shared" si="3"/>
        <v>0</v>
      </c>
      <c r="H35" s="270">
        <f t="shared" si="0"/>
        <v>0</v>
      </c>
      <c r="I35" s="270">
        <f t="shared" si="0"/>
        <v>0</v>
      </c>
      <c r="J35" s="270">
        <f t="shared" si="0"/>
        <v>0</v>
      </c>
      <c r="K35" s="270">
        <f t="shared" si="0"/>
        <v>0</v>
      </c>
      <c r="L35" s="270">
        <f t="shared" si="0"/>
        <v>0</v>
      </c>
      <c r="M35" s="410"/>
      <c r="N35" s="440"/>
      <c r="O35" s="441"/>
      <c r="P35" s="437">
        <f t="shared" si="9"/>
        <v>0</v>
      </c>
      <c r="Q35" s="441"/>
      <c r="R35" s="441"/>
      <c r="S35" s="139">
        <f t="shared" si="10"/>
        <v>0</v>
      </c>
      <c r="T35" s="139"/>
      <c r="U35" s="139"/>
      <c r="V35" s="139"/>
      <c r="W35" s="139"/>
      <c r="X35" s="139"/>
      <c r="Y35" s="103"/>
      <c r="Z35" s="432"/>
      <c r="AA35" s="104"/>
      <c r="AB35" s="104"/>
      <c r="AC35" s="104"/>
      <c r="AD35" s="104"/>
      <c r="AE35" s="104"/>
      <c r="AF35" s="104"/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16.5" customHeight="1">
      <c r="A36" s="131" t="s">
        <v>78</v>
      </c>
      <c r="B36" s="128">
        <v>2260</v>
      </c>
      <c r="C36" s="129">
        <v>140</v>
      </c>
      <c r="D36" s="100">
        <f t="shared" si="2"/>
        <v>0</v>
      </c>
      <c r="E36" s="270">
        <f t="shared" si="2"/>
        <v>0</v>
      </c>
      <c r="F36" s="100">
        <f t="shared" si="3"/>
        <v>0</v>
      </c>
      <c r="G36" s="100">
        <f t="shared" si="3"/>
        <v>0</v>
      </c>
      <c r="H36" s="270">
        <f t="shared" si="0"/>
        <v>0</v>
      </c>
      <c r="I36" s="270">
        <f t="shared" si="0"/>
        <v>0</v>
      </c>
      <c r="J36" s="270">
        <f t="shared" si="0"/>
        <v>0</v>
      </c>
      <c r="K36" s="270">
        <f t="shared" si="0"/>
        <v>0</v>
      </c>
      <c r="L36" s="270">
        <f t="shared" si="0"/>
        <v>0</v>
      </c>
      <c r="M36" s="410"/>
      <c r="N36" s="440"/>
      <c r="O36" s="441"/>
      <c r="P36" s="437">
        <f t="shared" si="9"/>
        <v>0</v>
      </c>
      <c r="Q36" s="441"/>
      <c r="R36" s="441"/>
      <c r="S36" s="139">
        <f t="shared" si="10"/>
        <v>0</v>
      </c>
      <c r="T36" s="139"/>
      <c r="U36" s="139"/>
      <c r="V36" s="139"/>
      <c r="W36" s="139"/>
      <c r="X36" s="139"/>
      <c r="Y36" s="103"/>
      <c r="Z36" s="432"/>
      <c r="AA36" s="104"/>
      <c r="AB36" s="104"/>
      <c r="AC36" s="104"/>
      <c r="AD36" s="104"/>
      <c r="AE36" s="104"/>
      <c r="AF36" s="104"/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18" customHeight="1">
      <c r="A37" s="127" t="s">
        <v>79</v>
      </c>
      <c r="B37" s="132">
        <v>2270</v>
      </c>
      <c r="C37" s="133">
        <v>150</v>
      </c>
      <c r="D37" s="100">
        <f t="shared" si="2"/>
        <v>0</v>
      </c>
      <c r="E37" s="270">
        <f t="shared" si="2"/>
        <v>0</v>
      </c>
      <c r="F37" s="100">
        <f t="shared" si="3"/>
        <v>0</v>
      </c>
      <c r="G37" s="100">
        <f t="shared" si="3"/>
        <v>0</v>
      </c>
      <c r="H37" s="270">
        <f aca="true" t="shared" si="11" ref="H37:L72">Q37</f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70">
        <f t="shared" si="11"/>
        <v>0</v>
      </c>
      <c r="M37" s="410">
        <f aca="true" t="shared" si="12" ref="M37:U37">SUM(M38:M43)</f>
        <v>0</v>
      </c>
      <c r="N37" s="445">
        <f t="shared" si="12"/>
        <v>0</v>
      </c>
      <c r="O37" s="441">
        <f t="shared" si="12"/>
        <v>0</v>
      </c>
      <c r="P37" s="446">
        <f t="shared" si="12"/>
        <v>0</v>
      </c>
      <c r="Q37" s="441">
        <f t="shared" si="12"/>
        <v>0</v>
      </c>
      <c r="R37" s="441">
        <f t="shared" si="12"/>
        <v>0</v>
      </c>
      <c r="S37" s="441">
        <f t="shared" si="12"/>
        <v>0</v>
      </c>
      <c r="T37" s="441">
        <f t="shared" si="12"/>
        <v>0</v>
      </c>
      <c r="U37" s="441">
        <f t="shared" si="12"/>
        <v>0</v>
      </c>
      <c r="V37" s="139"/>
      <c r="W37" s="139"/>
      <c r="X37" s="139"/>
      <c r="Y37" s="103"/>
      <c r="Z37" s="432"/>
      <c r="AA37" s="104"/>
      <c r="AB37" s="104"/>
      <c r="AC37" s="104"/>
      <c r="AD37" s="104"/>
      <c r="AE37" s="104"/>
      <c r="AF37" s="104"/>
      <c r="AG37" s="104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6.5" customHeight="1">
      <c r="A38" s="121" t="s">
        <v>80</v>
      </c>
      <c r="B38" s="120">
        <v>2271</v>
      </c>
      <c r="C38" s="123">
        <v>160</v>
      </c>
      <c r="D38" s="100">
        <f aca="true" t="shared" si="13" ref="D38:E74">M38</f>
        <v>0</v>
      </c>
      <c r="E38" s="270">
        <f t="shared" si="13"/>
        <v>0</v>
      </c>
      <c r="F38" s="100">
        <f t="shared" si="3"/>
        <v>0</v>
      </c>
      <c r="G38" s="100">
        <f t="shared" si="3"/>
        <v>0</v>
      </c>
      <c r="H38" s="270">
        <f t="shared" si="11"/>
        <v>0</v>
      </c>
      <c r="I38" s="270">
        <f t="shared" si="11"/>
        <v>0</v>
      </c>
      <c r="J38" s="270">
        <f t="shared" si="11"/>
        <v>0</v>
      </c>
      <c r="K38" s="270">
        <f t="shared" si="11"/>
        <v>0</v>
      </c>
      <c r="L38" s="270">
        <f t="shared" si="11"/>
        <v>0</v>
      </c>
      <c r="M38" s="410"/>
      <c r="N38" s="440"/>
      <c r="O38" s="441"/>
      <c r="P38" s="437">
        <f aca="true" t="shared" si="14" ref="P38:P43">N38+O38-R38</f>
        <v>0</v>
      </c>
      <c r="Q38" s="441"/>
      <c r="R38" s="441"/>
      <c r="S38" s="139">
        <f aca="true" t="shared" si="15" ref="S38:S43">Q38+R38-U38</f>
        <v>0</v>
      </c>
      <c r="T38" s="139"/>
      <c r="U38" s="139"/>
      <c r="V38" s="139"/>
      <c r="W38" s="139"/>
      <c r="X38" s="139"/>
      <c r="Y38" s="103"/>
      <c r="Z38" s="432"/>
      <c r="AA38" s="104"/>
      <c r="AB38" s="104"/>
      <c r="AC38" s="104"/>
      <c r="AD38" s="104"/>
      <c r="AE38" s="104"/>
      <c r="AF38" s="104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6.5" customHeight="1">
      <c r="A39" s="121" t="s">
        <v>81</v>
      </c>
      <c r="B39" s="120">
        <v>2272</v>
      </c>
      <c r="C39" s="123">
        <v>170</v>
      </c>
      <c r="D39" s="100">
        <f t="shared" si="13"/>
        <v>0</v>
      </c>
      <c r="E39" s="270">
        <f t="shared" si="13"/>
        <v>0</v>
      </c>
      <c r="F39" s="100">
        <f t="shared" si="3"/>
        <v>0</v>
      </c>
      <c r="G39" s="100">
        <f t="shared" si="3"/>
        <v>0</v>
      </c>
      <c r="H39" s="270">
        <f t="shared" si="11"/>
        <v>0</v>
      </c>
      <c r="I39" s="270">
        <f t="shared" si="11"/>
        <v>0</v>
      </c>
      <c r="J39" s="270">
        <f t="shared" si="11"/>
        <v>0</v>
      </c>
      <c r="K39" s="270">
        <f t="shared" si="11"/>
        <v>0</v>
      </c>
      <c r="L39" s="270">
        <f t="shared" si="11"/>
        <v>0</v>
      </c>
      <c r="M39" s="410"/>
      <c r="N39" s="440"/>
      <c r="O39" s="441"/>
      <c r="P39" s="437">
        <f t="shared" si="14"/>
        <v>0</v>
      </c>
      <c r="Q39" s="441"/>
      <c r="R39" s="441"/>
      <c r="S39" s="139">
        <f t="shared" si="15"/>
        <v>0</v>
      </c>
      <c r="T39" s="139"/>
      <c r="U39" s="139"/>
      <c r="V39" s="139"/>
      <c r="W39" s="139"/>
      <c r="X39" s="139"/>
      <c r="Y39" s="103"/>
      <c r="Z39" s="432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16.5" customHeight="1">
      <c r="A40" s="121" t="s">
        <v>82</v>
      </c>
      <c r="B40" s="120">
        <v>2273</v>
      </c>
      <c r="C40" s="123">
        <v>180</v>
      </c>
      <c r="D40" s="100">
        <f t="shared" si="13"/>
        <v>0</v>
      </c>
      <c r="E40" s="270">
        <f t="shared" si="13"/>
        <v>0</v>
      </c>
      <c r="F40" s="100">
        <f t="shared" si="3"/>
        <v>0</v>
      </c>
      <c r="G40" s="100">
        <f t="shared" si="3"/>
        <v>0</v>
      </c>
      <c r="H40" s="270">
        <f t="shared" si="11"/>
        <v>0</v>
      </c>
      <c r="I40" s="270">
        <f t="shared" si="11"/>
        <v>0</v>
      </c>
      <c r="J40" s="270">
        <f t="shared" si="11"/>
        <v>0</v>
      </c>
      <c r="K40" s="270">
        <f t="shared" si="11"/>
        <v>0</v>
      </c>
      <c r="L40" s="270">
        <f t="shared" si="11"/>
        <v>0</v>
      </c>
      <c r="M40" s="410"/>
      <c r="N40" s="440"/>
      <c r="O40" s="441"/>
      <c r="P40" s="437">
        <f t="shared" si="14"/>
        <v>0</v>
      </c>
      <c r="Q40" s="441"/>
      <c r="R40" s="441"/>
      <c r="S40" s="139">
        <f t="shared" si="15"/>
        <v>0</v>
      </c>
      <c r="T40" s="103"/>
      <c r="U40" s="103"/>
      <c r="V40" s="103">
        <f>V41+V42</f>
        <v>0</v>
      </c>
      <c r="W40" s="103">
        <f>W41+W42</f>
        <v>0</v>
      </c>
      <c r="X40" s="103">
        <f>X41+X42</f>
        <v>0</v>
      </c>
      <c r="Y40" s="103">
        <f>Y41+Y42</f>
        <v>0</v>
      </c>
      <c r="Z40" s="103">
        <f>Z41+Z42</f>
        <v>0</v>
      </c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16.5" customHeight="1">
      <c r="A41" s="121" t="s">
        <v>83</v>
      </c>
      <c r="B41" s="120">
        <v>2274</v>
      </c>
      <c r="C41" s="122">
        <v>190</v>
      </c>
      <c r="D41" s="100">
        <f t="shared" si="13"/>
        <v>0</v>
      </c>
      <c r="E41" s="270">
        <f t="shared" si="13"/>
        <v>0</v>
      </c>
      <c r="F41" s="100">
        <f t="shared" si="3"/>
        <v>0</v>
      </c>
      <c r="G41" s="100">
        <f t="shared" si="3"/>
        <v>0</v>
      </c>
      <c r="H41" s="270">
        <f t="shared" si="11"/>
        <v>0</v>
      </c>
      <c r="I41" s="270">
        <f t="shared" si="11"/>
        <v>0</v>
      </c>
      <c r="J41" s="270">
        <f t="shared" si="11"/>
        <v>0</v>
      </c>
      <c r="K41" s="270">
        <f t="shared" si="11"/>
        <v>0</v>
      </c>
      <c r="L41" s="270">
        <f t="shared" si="11"/>
        <v>0</v>
      </c>
      <c r="M41" s="410"/>
      <c r="N41" s="440"/>
      <c r="O41" s="441"/>
      <c r="P41" s="437">
        <f t="shared" si="14"/>
        <v>0</v>
      </c>
      <c r="Q41" s="441"/>
      <c r="R41" s="441"/>
      <c r="S41" s="139">
        <f t="shared" si="15"/>
        <v>0</v>
      </c>
      <c r="T41" s="139"/>
      <c r="U41" s="139"/>
      <c r="V41" s="139"/>
      <c r="W41" s="139"/>
      <c r="X41" s="139"/>
      <c r="Y41" s="103"/>
      <c r="Z41" s="432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16.5" customHeight="1">
      <c r="A42" s="134" t="s">
        <v>84</v>
      </c>
      <c r="B42" s="120">
        <v>2275</v>
      </c>
      <c r="C42" s="135">
        <v>200</v>
      </c>
      <c r="D42" s="197">
        <f t="shared" si="13"/>
        <v>0</v>
      </c>
      <c r="E42" s="296">
        <f t="shared" si="13"/>
        <v>0</v>
      </c>
      <c r="F42" s="197">
        <f t="shared" si="3"/>
        <v>0</v>
      </c>
      <c r="G42" s="197">
        <f t="shared" si="3"/>
        <v>0</v>
      </c>
      <c r="H42" s="296">
        <f t="shared" si="11"/>
        <v>0</v>
      </c>
      <c r="I42" s="296">
        <f t="shared" si="11"/>
        <v>0</v>
      </c>
      <c r="J42" s="296">
        <f t="shared" si="11"/>
        <v>0</v>
      </c>
      <c r="K42" s="296">
        <f t="shared" si="11"/>
        <v>0</v>
      </c>
      <c r="L42" s="296">
        <f t="shared" si="11"/>
        <v>0</v>
      </c>
      <c r="M42" s="447"/>
      <c r="N42" s="448"/>
      <c r="O42" s="449"/>
      <c r="P42" s="450">
        <f t="shared" si="14"/>
        <v>0</v>
      </c>
      <c r="Q42" s="449"/>
      <c r="R42" s="449"/>
      <c r="S42" s="451">
        <f t="shared" si="15"/>
        <v>0</v>
      </c>
      <c r="T42" s="451"/>
      <c r="U42" s="451"/>
      <c r="V42" s="451"/>
      <c r="W42" s="451"/>
      <c r="X42" s="451"/>
      <c r="Y42" s="138"/>
      <c r="Z42" s="452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s="141" customFormat="1" ht="16.5" customHeight="1">
      <c r="A43" s="134" t="s">
        <v>85</v>
      </c>
      <c r="B43" s="120">
        <v>2276</v>
      </c>
      <c r="C43" s="122">
        <v>210</v>
      </c>
      <c r="D43" s="100">
        <f t="shared" si="13"/>
        <v>0</v>
      </c>
      <c r="E43" s="270">
        <f t="shared" si="13"/>
        <v>0</v>
      </c>
      <c r="F43" s="277" t="e">
        <f t="shared" si="3"/>
        <v>#REF!</v>
      </c>
      <c r="G43" s="100" t="e">
        <f t="shared" si="3"/>
        <v>#REF!</v>
      </c>
      <c r="H43" s="270">
        <f t="shared" si="11"/>
        <v>0</v>
      </c>
      <c r="I43" s="270">
        <f t="shared" si="11"/>
        <v>0</v>
      </c>
      <c r="J43" s="270">
        <f t="shared" si="11"/>
        <v>0</v>
      </c>
      <c r="K43" s="270">
        <f t="shared" si="11"/>
        <v>0</v>
      </c>
      <c r="L43" s="270">
        <f t="shared" si="11"/>
        <v>0</v>
      </c>
      <c r="M43" s="441"/>
      <c r="N43" s="440"/>
      <c r="O43" s="441"/>
      <c r="P43" s="437">
        <f t="shared" si="14"/>
        <v>0</v>
      </c>
      <c r="Q43" s="441"/>
      <c r="R43" s="441"/>
      <c r="S43" s="139">
        <f t="shared" si="15"/>
        <v>0</v>
      </c>
      <c r="T43" s="139"/>
      <c r="U43" s="139"/>
      <c r="V43" s="139" t="e">
        <f>V48+V47</f>
        <v>#REF!</v>
      </c>
      <c r="W43" s="139" t="e">
        <f>W48+W47</f>
        <v>#REF!</v>
      </c>
      <c r="X43" s="139" t="e">
        <f>X48+X47</f>
        <v>#REF!</v>
      </c>
      <c r="Y43" s="139" t="e">
        <f>Y48+Y47</f>
        <v>#REF!</v>
      </c>
      <c r="Z43" s="139" t="e">
        <f>Z48+Z47</f>
        <v>#REF!</v>
      </c>
      <c r="AA43" s="139"/>
      <c r="AB43" s="139"/>
      <c r="AC43" s="139"/>
      <c r="AD43" s="139"/>
      <c r="AE43" s="139"/>
      <c r="AF43" s="139"/>
      <c r="AG43" s="139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</row>
    <row r="44" spans="1:59" s="150" customFormat="1" ht="17.25" customHeight="1">
      <c r="A44" s="142"/>
      <c r="B44" s="143"/>
      <c r="C44" s="144"/>
      <c r="D44" s="145"/>
      <c r="E44" s="483"/>
      <c r="F44" s="484"/>
      <c r="G44" s="145"/>
      <c r="H44" s="483"/>
      <c r="I44" s="483"/>
      <c r="J44" s="483"/>
      <c r="K44" s="483"/>
      <c r="L44" s="483"/>
      <c r="M44" s="453"/>
      <c r="N44" s="454"/>
      <c r="O44" s="453"/>
      <c r="P44" s="455"/>
      <c r="Q44" s="453"/>
      <c r="R44" s="453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s="150" customFormat="1" ht="17.25" customHeight="1">
      <c r="A45" s="142"/>
      <c r="B45" s="143"/>
      <c r="C45" s="144"/>
      <c r="D45" s="151">
        <v>2</v>
      </c>
      <c r="E45" s="483"/>
      <c r="F45" s="484"/>
      <c r="G45" s="145"/>
      <c r="H45" s="483"/>
      <c r="I45" s="483"/>
      <c r="J45" s="483"/>
      <c r="K45" s="483" t="s">
        <v>86</v>
      </c>
      <c r="L45" s="483"/>
      <c r="M45" s="453"/>
      <c r="N45" s="454"/>
      <c r="O45" s="453"/>
      <c r="P45" s="455"/>
      <c r="Q45" s="453"/>
      <c r="R45" s="453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s="199" customFormat="1" ht="20.25" customHeight="1">
      <c r="A46" s="152">
        <v>1</v>
      </c>
      <c r="B46" s="152">
        <v>2</v>
      </c>
      <c r="C46" s="152">
        <v>3</v>
      </c>
      <c r="D46" s="485">
        <v>4</v>
      </c>
      <c r="E46" s="485">
        <v>5</v>
      </c>
      <c r="F46" s="485">
        <v>5</v>
      </c>
      <c r="G46" s="485">
        <v>6</v>
      </c>
      <c r="H46" s="485">
        <v>6</v>
      </c>
      <c r="I46" s="485">
        <v>7</v>
      </c>
      <c r="J46" s="485">
        <v>8</v>
      </c>
      <c r="K46" s="485">
        <v>9</v>
      </c>
      <c r="L46" s="485">
        <v>10</v>
      </c>
      <c r="M46" s="152">
        <v>1</v>
      </c>
      <c r="N46" s="152">
        <v>2</v>
      </c>
      <c r="O46" s="152">
        <v>3</v>
      </c>
      <c r="P46" s="152">
        <v>4</v>
      </c>
      <c r="Q46" s="152">
        <v>5</v>
      </c>
      <c r="R46" s="152">
        <v>5</v>
      </c>
      <c r="S46" s="152">
        <v>6</v>
      </c>
      <c r="T46" s="152">
        <v>6</v>
      </c>
      <c r="U46" s="152">
        <v>7</v>
      </c>
      <c r="V46" s="152">
        <v>8</v>
      </c>
      <c r="W46" s="153">
        <v>9</v>
      </c>
      <c r="X46" s="153">
        <v>10</v>
      </c>
      <c r="Y46" s="103"/>
      <c r="Z46" s="139"/>
      <c r="AA46" s="103"/>
      <c r="AB46" s="103"/>
      <c r="AC46" s="103"/>
      <c r="AD46" s="103"/>
      <c r="AE46" s="103"/>
      <c r="AF46" s="103"/>
      <c r="AG46" s="10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</row>
    <row r="47" spans="1:59" ht="33" customHeight="1">
      <c r="A47" s="154" t="s">
        <v>87</v>
      </c>
      <c r="B47" s="155">
        <v>2280</v>
      </c>
      <c r="C47" s="156">
        <v>220</v>
      </c>
      <c r="D47" s="91">
        <f t="shared" si="13"/>
        <v>120000</v>
      </c>
      <c r="E47" s="325">
        <f t="shared" si="13"/>
        <v>0</v>
      </c>
      <c r="F47" s="91">
        <f t="shared" si="3"/>
        <v>0</v>
      </c>
      <c r="G47" s="91">
        <f t="shared" si="3"/>
        <v>0</v>
      </c>
      <c r="H47" s="325">
        <f t="shared" si="11"/>
        <v>0</v>
      </c>
      <c r="I47" s="325">
        <f t="shared" si="11"/>
        <v>115000</v>
      </c>
      <c r="J47" s="325">
        <f t="shared" si="11"/>
        <v>115000</v>
      </c>
      <c r="K47" s="325">
        <f t="shared" si="11"/>
        <v>115000</v>
      </c>
      <c r="L47" s="325">
        <f t="shared" si="11"/>
        <v>0</v>
      </c>
      <c r="M47" s="457">
        <f>M49+M48</f>
        <v>120000</v>
      </c>
      <c r="N47" s="459"/>
      <c r="O47" s="459">
        <f>O49+O48</f>
        <v>0</v>
      </c>
      <c r="P47" s="460">
        <f>SUM(P48:P49)</f>
        <v>5000</v>
      </c>
      <c r="Q47" s="459">
        <f>Q49+Q48</f>
        <v>0</v>
      </c>
      <c r="R47" s="459">
        <f>R49+R48</f>
        <v>115000</v>
      </c>
      <c r="S47" s="459">
        <f>S49+S48</f>
        <v>115000</v>
      </c>
      <c r="T47" s="459">
        <f>T49+T48</f>
        <v>115000</v>
      </c>
      <c r="U47" s="459">
        <f>U49+U48</f>
        <v>0</v>
      </c>
      <c r="V47" s="461"/>
      <c r="W47" s="461"/>
      <c r="X47" s="461"/>
      <c r="Y47" s="159"/>
      <c r="Z47" s="462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10" customFormat="1" ht="32.25" customHeight="1">
      <c r="A48" s="160" t="s">
        <v>88</v>
      </c>
      <c r="B48" s="120">
        <v>2281</v>
      </c>
      <c r="C48" s="122">
        <v>230</v>
      </c>
      <c r="D48" s="100">
        <f t="shared" si="13"/>
        <v>0</v>
      </c>
      <c r="E48" s="270">
        <f t="shared" si="13"/>
        <v>0</v>
      </c>
      <c r="F48" s="277" t="e">
        <f t="shared" si="3"/>
        <v>#REF!</v>
      </c>
      <c r="G48" s="100" t="e">
        <f t="shared" si="3"/>
        <v>#REF!</v>
      </c>
      <c r="H48" s="270">
        <f t="shared" si="11"/>
        <v>0</v>
      </c>
      <c r="I48" s="270">
        <f t="shared" si="11"/>
        <v>0</v>
      </c>
      <c r="J48" s="270">
        <f t="shared" si="11"/>
        <v>0</v>
      </c>
      <c r="K48" s="270">
        <f t="shared" si="11"/>
        <v>0</v>
      </c>
      <c r="L48" s="270">
        <f t="shared" si="11"/>
        <v>0</v>
      </c>
      <c r="M48" s="410"/>
      <c r="N48" s="440"/>
      <c r="O48" s="441"/>
      <c r="P48" s="437">
        <f>N48+O48-R48</f>
        <v>0</v>
      </c>
      <c r="Q48" s="441"/>
      <c r="R48" s="441"/>
      <c r="S48" s="139">
        <f>Q48+R48-U48</f>
        <v>0</v>
      </c>
      <c r="T48" s="139"/>
      <c r="U48" s="139"/>
      <c r="V48" s="139" t="e">
        <f>V49+#REF!</f>
        <v>#REF!</v>
      </c>
      <c r="W48" s="139" t="e">
        <f>W49+#REF!</f>
        <v>#REF!</v>
      </c>
      <c r="X48" s="139" t="e">
        <f>X49+#REF!</f>
        <v>#REF!</v>
      </c>
      <c r="Y48" s="139" t="e">
        <f>Y49+#REF!</f>
        <v>#REF!</v>
      </c>
      <c r="Z48" s="432" t="e">
        <f>Z49+#REF!</f>
        <v>#REF!</v>
      </c>
      <c r="AA48" s="108"/>
      <c r="AB48" s="108"/>
      <c r="AC48" s="108"/>
      <c r="AD48" s="108"/>
      <c r="AE48" s="108"/>
      <c r="AF48" s="108"/>
      <c r="AG48" s="108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</row>
    <row r="49" spans="1:59" ht="34.5" customHeight="1" thickBot="1">
      <c r="A49" s="160" t="s">
        <v>89</v>
      </c>
      <c r="B49" s="120">
        <v>2282</v>
      </c>
      <c r="C49" s="122">
        <v>240</v>
      </c>
      <c r="D49" s="100">
        <f t="shared" si="13"/>
        <v>120000</v>
      </c>
      <c r="E49" s="270">
        <f t="shared" si="13"/>
        <v>120000</v>
      </c>
      <c r="F49" s="100">
        <f t="shared" si="3"/>
        <v>120000</v>
      </c>
      <c r="G49" s="100">
        <f t="shared" si="3"/>
        <v>0</v>
      </c>
      <c r="H49" s="270">
        <f t="shared" si="11"/>
        <v>0</v>
      </c>
      <c r="I49" s="270">
        <f t="shared" si="11"/>
        <v>115000</v>
      </c>
      <c r="J49" s="270">
        <f t="shared" si="11"/>
        <v>115000</v>
      </c>
      <c r="K49" s="270">
        <f t="shared" si="11"/>
        <v>115000</v>
      </c>
      <c r="L49" s="270">
        <f t="shared" si="11"/>
        <v>0</v>
      </c>
      <c r="M49" s="463">
        <v>120000</v>
      </c>
      <c r="N49" s="464">
        <v>120000</v>
      </c>
      <c r="O49" s="465"/>
      <c r="P49" s="466">
        <f>N49+O49-R49</f>
        <v>5000</v>
      </c>
      <c r="Q49" s="465">
        <v>0</v>
      </c>
      <c r="R49" s="465">
        <v>115000</v>
      </c>
      <c r="S49" s="139">
        <f>Q49+R49-U49</f>
        <v>115000</v>
      </c>
      <c r="T49" s="139">
        <v>115000</v>
      </c>
      <c r="U49" s="139"/>
      <c r="V49" s="139"/>
      <c r="W49" s="139"/>
      <c r="X49" s="139"/>
      <c r="Y49" s="103"/>
      <c r="Z49" s="432"/>
      <c r="AA49" s="104"/>
      <c r="AB49" s="104"/>
      <c r="AC49" s="104"/>
      <c r="AD49" s="104"/>
      <c r="AE49" s="104"/>
      <c r="AF49" s="104"/>
      <c r="AG49" s="104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59" s="110" customFormat="1" ht="15" customHeight="1">
      <c r="A50" s="167" t="s">
        <v>90</v>
      </c>
      <c r="B50" s="98">
        <v>2400</v>
      </c>
      <c r="C50" s="168">
        <v>250</v>
      </c>
      <c r="D50" s="100">
        <f t="shared" si="13"/>
        <v>0</v>
      </c>
      <c r="E50" s="270">
        <f t="shared" si="13"/>
        <v>0</v>
      </c>
      <c r="F50" s="277">
        <f aca="true" t="shared" si="16" ref="F50:G65">N50+V50</f>
        <v>0</v>
      </c>
      <c r="G50" s="100">
        <f t="shared" si="16"/>
        <v>0</v>
      </c>
      <c r="H50" s="270">
        <f t="shared" si="11"/>
        <v>0</v>
      </c>
      <c r="I50" s="270">
        <f t="shared" si="11"/>
        <v>0</v>
      </c>
      <c r="J50" s="270">
        <f t="shared" si="11"/>
        <v>0</v>
      </c>
      <c r="K50" s="270">
        <f t="shared" si="11"/>
        <v>0</v>
      </c>
      <c r="L50" s="270">
        <f t="shared" si="11"/>
        <v>0</v>
      </c>
      <c r="M50" s="410">
        <f>M51+M52</f>
        <v>0</v>
      </c>
      <c r="N50" s="410">
        <f aca="true" t="shared" si="17" ref="N50:U50">N51+N52</f>
        <v>0</v>
      </c>
      <c r="O50" s="410">
        <f t="shared" si="17"/>
        <v>0</v>
      </c>
      <c r="P50" s="410">
        <f t="shared" si="17"/>
        <v>0</v>
      </c>
      <c r="Q50" s="410">
        <f t="shared" si="17"/>
        <v>0</v>
      </c>
      <c r="R50" s="410">
        <f t="shared" si="17"/>
        <v>0</v>
      </c>
      <c r="S50" s="410">
        <f t="shared" si="17"/>
        <v>0</v>
      </c>
      <c r="T50" s="410">
        <f t="shared" si="17"/>
        <v>0</v>
      </c>
      <c r="U50" s="410">
        <f t="shared" si="17"/>
        <v>0</v>
      </c>
      <c r="V50" s="139">
        <f>V51</f>
        <v>0</v>
      </c>
      <c r="W50" s="139">
        <f>W51</f>
        <v>0</v>
      </c>
      <c r="X50" s="139">
        <f>X51</f>
        <v>0</v>
      </c>
      <c r="Y50" s="139">
        <f>Y51</f>
        <v>0</v>
      </c>
      <c r="Z50" s="432">
        <f>Z51</f>
        <v>0</v>
      </c>
      <c r="AA50" s="108"/>
      <c r="AB50" s="108"/>
      <c r="AC50" s="108"/>
      <c r="AD50" s="108"/>
      <c r="AE50" s="108"/>
      <c r="AF50" s="108"/>
      <c r="AG50" s="108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</row>
    <row r="51" spans="1:59" s="110" customFormat="1" ht="17.25" customHeight="1">
      <c r="A51" s="169" t="s">
        <v>91</v>
      </c>
      <c r="B51" s="98">
        <v>2410</v>
      </c>
      <c r="C51" s="168">
        <v>260</v>
      </c>
      <c r="D51" s="100">
        <f t="shared" si="13"/>
        <v>0</v>
      </c>
      <c r="E51" s="270">
        <f t="shared" si="13"/>
        <v>0</v>
      </c>
      <c r="F51" s="277">
        <f t="shared" si="16"/>
        <v>0</v>
      </c>
      <c r="G51" s="100">
        <f t="shared" si="16"/>
        <v>0</v>
      </c>
      <c r="H51" s="270">
        <f t="shared" si="11"/>
        <v>0</v>
      </c>
      <c r="I51" s="270">
        <f t="shared" si="11"/>
        <v>0</v>
      </c>
      <c r="J51" s="270">
        <f t="shared" si="11"/>
        <v>0</v>
      </c>
      <c r="K51" s="270">
        <f t="shared" si="11"/>
        <v>0</v>
      </c>
      <c r="L51" s="270">
        <f t="shared" si="11"/>
        <v>0</v>
      </c>
      <c r="M51" s="457"/>
      <c r="N51" s="457"/>
      <c r="O51" s="457"/>
      <c r="P51" s="457"/>
      <c r="Q51" s="457"/>
      <c r="R51" s="457"/>
      <c r="S51" s="139">
        <f>Q51+R51-U51</f>
        <v>0</v>
      </c>
      <c r="T51" s="457"/>
      <c r="U51" s="457"/>
      <c r="V51" s="139">
        <f>V52+V53</f>
        <v>0</v>
      </c>
      <c r="W51" s="139">
        <f>W52+W53</f>
        <v>0</v>
      </c>
      <c r="X51" s="139">
        <f>X52+X53</f>
        <v>0</v>
      </c>
      <c r="Y51" s="139">
        <f>Y52+Y53</f>
        <v>0</v>
      </c>
      <c r="Z51" s="432">
        <f>Z52+Z53</f>
        <v>0</v>
      </c>
      <c r="AA51" s="108"/>
      <c r="AB51" s="108"/>
      <c r="AC51" s="108"/>
      <c r="AD51" s="108"/>
      <c r="AE51" s="108"/>
      <c r="AF51" s="108"/>
      <c r="AG51" s="108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</row>
    <row r="52" spans="1:59" s="110" customFormat="1" ht="18.75" customHeight="1">
      <c r="A52" s="169" t="s">
        <v>92</v>
      </c>
      <c r="B52" s="98">
        <v>2420</v>
      </c>
      <c r="C52" s="168">
        <v>270</v>
      </c>
      <c r="D52" s="100">
        <f t="shared" si="13"/>
        <v>0</v>
      </c>
      <c r="E52" s="270">
        <f t="shared" si="13"/>
        <v>0</v>
      </c>
      <c r="F52" s="277">
        <f t="shared" si="16"/>
        <v>0</v>
      </c>
      <c r="G52" s="100">
        <f t="shared" si="16"/>
        <v>0</v>
      </c>
      <c r="H52" s="270">
        <f t="shared" si="11"/>
        <v>0</v>
      </c>
      <c r="I52" s="270">
        <f t="shared" si="11"/>
        <v>0</v>
      </c>
      <c r="J52" s="270">
        <f t="shared" si="11"/>
        <v>0</v>
      </c>
      <c r="K52" s="270">
        <f t="shared" si="11"/>
        <v>0</v>
      </c>
      <c r="L52" s="270">
        <f t="shared" si="11"/>
        <v>0</v>
      </c>
      <c r="M52" s="410"/>
      <c r="N52" s="437"/>
      <c r="O52" s="441"/>
      <c r="P52" s="437">
        <f>N52+O52-R52</f>
        <v>0</v>
      </c>
      <c r="Q52" s="441"/>
      <c r="R52" s="441"/>
      <c r="S52" s="139">
        <f>Q52+R52-U52</f>
        <v>0</v>
      </c>
      <c r="T52" s="139"/>
      <c r="U52" s="139"/>
      <c r="V52" s="139"/>
      <c r="W52" s="139"/>
      <c r="X52" s="139"/>
      <c r="Y52" s="139"/>
      <c r="Z52" s="432"/>
      <c r="AA52" s="108"/>
      <c r="AB52" s="108"/>
      <c r="AC52" s="108"/>
      <c r="AD52" s="108"/>
      <c r="AE52" s="108"/>
      <c r="AF52" s="108"/>
      <c r="AG52" s="108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</row>
    <row r="53" spans="1:59" s="110" customFormat="1" ht="15" customHeight="1">
      <c r="A53" s="170" t="s">
        <v>93</v>
      </c>
      <c r="B53" s="119">
        <v>2600</v>
      </c>
      <c r="C53" s="171">
        <v>280</v>
      </c>
      <c r="D53" s="100">
        <f t="shared" si="13"/>
        <v>0</v>
      </c>
      <c r="E53" s="270">
        <f t="shared" si="13"/>
        <v>0</v>
      </c>
      <c r="F53" s="277">
        <f t="shared" si="16"/>
        <v>0</v>
      </c>
      <c r="G53" s="100">
        <f t="shared" si="16"/>
        <v>0</v>
      </c>
      <c r="H53" s="270">
        <f t="shared" si="11"/>
        <v>0</v>
      </c>
      <c r="I53" s="270">
        <f t="shared" si="11"/>
        <v>0</v>
      </c>
      <c r="J53" s="270">
        <f t="shared" si="11"/>
        <v>0</v>
      </c>
      <c r="K53" s="270">
        <f t="shared" si="11"/>
        <v>0</v>
      </c>
      <c r="L53" s="270">
        <f t="shared" si="11"/>
        <v>0</v>
      </c>
      <c r="M53" s="410">
        <f>M54+M55+M56</f>
        <v>0</v>
      </c>
      <c r="N53" s="410">
        <f aca="true" t="shared" si="18" ref="N53:Y53">N54+N55+N56</f>
        <v>0</v>
      </c>
      <c r="O53" s="410">
        <f t="shared" si="18"/>
        <v>0</v>
      </c>
      <c r="P53" s="410">
        <f t="shared" si="18"/>
        <v>0</v>
      </c>
      <c r="Q53" s="410">
        <f t="shared" si="18"/>
        <v>0</v>
      </c>
      <c r="R53" s="410">
        <f t="shared" si="18"/>
        <v>0</v>
      </c>
      <c r="S53" s="410">
        <f t="shared" si="18"/>
        <v>0</v>
      </c>
      <c r="T53" s="410">
        <f t="shared" si="18"/>
        <v>0</v>
      </c>
      <c r="U53" s="410">
        <f t="shared" si="18"/>
        <v>0</v>
      </c>
      <c r="V53" s="410">
        <f t="shared" si="18"/>
        <v>0</v>
      </c>
      <c r="W53" s="410">
        <f t="shared" si="18"/>
        <v>0</v>
      </c>
      <c r="X53" s="410">
        <f t="shared" si="18"/>
        <v>0</v>
      </c>
      <c r="Y53" s="410">
        <f t="shared" si="18"/>
        <v>0</v>
      </c>
      <c r="Z53" s="139">
        <f>Z55+Z54</f>
        <v>0</v>
      </c>
      <c r="AA53" s="108"/>
      <c r="AB53" s="108"/>
      <c r="AC53" s="108"/>
      <c r="AD53" s="108"/>
      <c r="AE53" s="108"/>
      <c r="AF53" s="108"/>
      <c r="AG53" s="108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</row>
    <row r="54" spans="1:59" s="110" customFormat="1" ht="17.25" customHeight="1">
      <c r="A54" s="160" t="s">
        <v>94</v>
      </c>
      <c r="B54" s="172">
        <v>2610</v>
      </c>
      <c r="C54" s="172">
        <v>290</v>
      </c>
      <c r="D54" s="100">
        <f t="shared" si="13"/>
        <v>0</v>
      </c>
      <c r="E54" s="270">
        <f t="shared" si="13"/>
        <v>0</v>
      </c>
      <c r="F54" s="277">
        <f t="shared" si="16"/>
        <v>0</v>
      </c>
      <c r="G54" s="100">
        <f t="shared" si="16"/>
        <v>0</v>
      </c>
      <c r="H54" s="270">
        <f t="shared" si="11"/>
        <v>0</v>
      </c>
      <c r="I54" s="270">
        <f t="shared" si="11"/>
        <v>0</v>
      </c>
      <c r="J54" s="270">
        <f t="shared" si="11"/>
        <v>0</v>
      </c>
      <c r="K54" s="270">
        <f t="shared" si="11"/>
        <v>0</v>
      </c>
      <c r="L54" s="270">
        <f t="shared" si="11"/>
        <v>0</v>
      </c>
      <c r="M54" s="410"/>
      <c r="N54" s="441"/>
      <c r="O54" s="441"/>
      <c r="P54" s="446"/>
      <c r="Q54" s="441"/>
      <c r="R54" s="441"/>
      <c r="S54" s="467">
        <f>Q54+R54-U54</f>
        <v>0</v>
      </c>
      <c r="T54" s="441"/>
      <c r="U54" s="441"/>
      <c r="V54" s="139"/>
      <c r="W54" s="139"/>
      <c r="X54" s="139"/>
      <c r="Y54" s="139"/>
      <c r="Z54" s="432"/>
      <c r="AA54" s="108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</row>
    <row r="55" spans="1:33" ht="17.25" customHeight="1">
      <c r="A55" s="173" t="s">
        <v>95</v>
      </c>
      <c r="B55" s="120">
        <v>2620</v>
      </c>
      <c r="C55" s="122">
        <v>300</v>
      </c>
      <c r="D55" s="100">
        <f t="shared" si="13"/>
        <v>0</v>
      </c>
      <c r="E55" s="270">
        <f t="shared" si="13"/>
        <v>0</v>
      </c>
      <c r="F55" s="100">
        <f t="shared" si="16"/>
        <v>0</v>
      </c>
      <c r="G55" s="100">
        <f t="shared" si="16"/>
        <v>0</v>
      </c>
      <c r="H55" s="270">
        <f t="shared" si="11"/>
        <v>0</v>
      </c>
      <c r="I55" s="270">
        <f t="shared" si="11"/>
        <v>0</v>
      </c>
      <c r="J55" s="270">
        <f t="shared" si="11"/>
        <v>0</v>
      </c>
      <c r="K55" s="270">
        <f t="shared" si="11"/>
        <v>0</v>
      </c>
      <c r="L55" s="270">
        <f t="shared" si="11"/>
        <v>0</v>
      </c>
      <c r="M55" s="410"/>
      <c r="N55" s="437"/>
      <c r="O55" s="441"/>
      <c r="P55" s="437">
        <f>N55+O55-R55</f>
        <v>0</v>
      </c>
      <c r="Q55" s="441"/>
      <c r="R55" s="441"/>
      <c r="S55" s="467">
        <f>Q55+R55-U55</f>
        <v>0</v>
      </c>
      <c r="T55" s="467"/>
      <c r="U55" s="467"/>
      <c r="V55" s="468"/>
      <c r="W55" s="468"/>
      <c r="X55" s="468"/>
      <c r="Y55" s="469"/>
      <c r="Z55" s="470"/>
      <c r="AA55" s="40"/>
      <c r="AB55" s="40"/>
      <c r="AC55" s="40"/>
      <c r="AD55" s="40"/>
      <c r="AE55" s="40"/>
      <c r="AF55" s="40"/>
      <c r="AG55" s="40"/>
    </row>
    <row r="56" spans="1:33" s="109" customFormat="1" ht="17.25" customHeight="1">
      <c r="A56" s="174" t="s">
        <v>96</v>
      </c>
      <c r="B56" s="120">
        <v>2630</v>
      </c>
      <c r="C56" s="122">
        <v>310</v>
      </c>
      <c r="D56" s="100">
        <f t="shared" si="13"/>
        <v>0</v>
      </c>
      <c r="E56" s="270">
        <f t="shared" si="13"/>
        <v>0</v>
      </c>
      <c r="F56" s="100">
        <f t="shared" si="16"/>
        <v>0</v>
      </c>
      <c r="G56" s="100">
        <f t="shared" si="16"/>
        <v>0</v>
      </c>
      <c r="H56" s="270">
        <f t="shared" si="11"/>
        <v>0</v>
      </c>
      <c r="I56" s="270">
        <f t="shared" si="11"/>
        <v>0</v>
      </c>
      <c r="J56" s="270">
        <f t="shared" si="11"/>
        <v>0</v>
      </c>
      <c r="K56" s="270">
        <f t="shared" si="11"/>
        <v>0</v>
      </c>
      <c r="L56" s="270">
        <f t="shared" si="11"/>
        <v>0</v>
      </c>
      <c r="M56" s="410"/>
      <c r="N56" s="437"/>
      <c r="O56" s="441"/>
      <c r="P56" s="437">
        <f>N56+O56-R56</f>
        <v>0</v>
      </c>
      <c r="Q56" s="441"/>
      <c r="R56" s="441"/>
      <c r="S56" s="467">
        <f>Q56+R56-U56</f>
        <v>0</v>
      </c>
      <c r="T56" s="138"/>
      <c r="U56" s="138"/>
      <c r="V56" s="138"/>
      <c r="W56" s="138"/>
      <c r="X56" s="138"/>
      <c r="Y56" s="138"/>
      <c r="Z56" s="471"/>
      <c r="AA56" s="108"/>
      <c r="AB56" s="108"/>
      <c r="AC56" s="108"/>
      <c r="AD56" s="108"/>
      <c r="AE56" s="108"/>
      <c r="AF56" s="108"/>
      <c r="AG56" s="108"/>
    </row>
    <row r="57" spans="1:139" s="178" customFormat="1" ht="17.25" customHeight="1">
      <c r="A57" s="167" t="s">
        <v>97</v>
      </c>
      <c r="B57" s="132">
        <v>2700</v>
      </c>
      <c r="C57" s="132">
        <v>320</v>
      </c>
      <c r="D57" s="100">
        <f t="shared" si="13"/>
        <v>0</v>
      </c>
      <c r="E57" s="270">
        <f t="shared" si="13"/>
        <v>0</v>
      </c>
      <c r="F57" s="270">
        <f t="shared" si="16"/>
        <v>0</v>
      </c>
      <c r="G57" s="270">
        <f t="shared" si="16"/>
        <v>0</v>
      </c>
      <c r="H57" s="270">
        <f t="shared" si="11"/>
        <v>0</v>
      </c>
      <c r="I57" s="270">
        <f t="shared" si="11"/>
        <v>0</v>
      </c>
      <c r="J57" s="270">
        <f t="shared" si="11"/>
        <v>0</v>
      </c>
      <c r="K57" s="270">
        <f t="shared" si="11"/>
        <v>0</v>
      </c>
      <c r="L57" s="270">
        <f t="shared" si="11"/>
        <v>0</v>
      </c>
      <c r="M57" s="410">
        <f>M58+M59+M60</f>
        <v>0</v>
      </c>
      <c r="N57" s="410">
        <f aca="true" t="shared" si="19" ref="N57:U57">N58+N59+N60</f>
        <v>0</v>
      </c>
      <c r="O57" s="410">
        <f t="shared" si="19"/>
        <v>0</v>
      </c>
      <c r="P57" s="410">
        <f t="shared" si="19"/>
        <v>0</v>
      </c>
      <c r="Q57" s="410">
        <f t="shared" si="19"/>
        <v>0</v>
      </c>
      <c r="R57" s="410">
        <f t="shared" si="19"/>
        <v>0</v>
      </c>
      <c r="S57" s="410">
        <f t="shared" si="19"/>
        <v>0</v>
      </c>
      <c r="T57" s="410">
        <f t="shared" si="19"/>
        <v>0</v>
      </c>
      <c r="U57" s="410">
        <f t="shared" si="19"/>
        <v>0</v>
      </c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</row>
    <row r="58" spans="1:33" ht="15" customHeight="1">
      <c r="A58" s="134" t="s">
        <v>98</v>
      </c>
      <c r="B58" s="120">
        <v>2710</v>
      </c>
      <c r="C58" s="122">
        <v>330</v>
      </c>
      <c r="D58" s="100">
        <f t="shared" si="13"/>
        <v>0</v>
      </c>
      <c r="E58" s="270">
        <f t="shared" si="13"/>
        <v>0</v>
      </c>
      <c r="F58" s="270">
        <f t="shared" si="16"/>
        <v>0</v>
      </c>
      <c r="G58" s="270">
        <f t="shared" si="16"/>
        <v>0</v>
      </c>
      <c r="H58" s="270">
        <f t="shared" si="11"/>
        <v>0</v>
      </c>
      <c r="I58" s="270">
        <f t="shared" si="11"/>
        <v>0</v>
      </c>
      <c r="J58" s="270">
        <f t="shared" si="11"/>
        <v>0</v>
      </c>
      <c r="K58" s="270">
        <f t="shared" si="11"/>
        <v>0</v>
      </c>
      <c r="L58" s="270">
        <f t="shared" si="11"/>
        <v>0</v>
      </c>
      <c r="M58" s="410"/>
      <c r="N58" s="437"/>
      <c r="O58" s="441"/>
      <c r="P58" s="437">
        <f>N58+O58-R58</f>
        <v>0</v>
      </c>
      <c r="Q58" s="441"/>
      <c r="R58" s="441"/>
      <c r="S58" s="467">
        <f>Q58+R58-U58</f>
        <v>0</v>
      </c>
      <c r="T58" s="407"/>
      <c r="U58" s="407"/>
      <c r="V58" s="407"/>
      <c r="W58" s="407"/>
      <c r="X58" s="407"/>
      <c r="Y58" s="407"/>
      <c r="Z58" s="407"/>
      <c r="AA58" s="40"/>
      <c r="AB58" s="40"/>
      <c r="AC58" s="40"/>
      <c r="AD58" s="40"/>
      <c r="AE58" s="40"/>
      <c r="AF58" s="40"/>
      <c r="AG58" s="40"/>
    </row>
    <row r="59" spans="1:33" ht="15" customHeight="1">
      <c r="A59" s="134" t="s">
        <v>99</v>
      </c>
      <c r="B59" s="120">
        <v>2720</v>
      </c>
      <c r="C59" s="122">
        <v>340</v>
      </c>
      <c r="D59" s="100">
        <f t="shared" si="13"/>
        <v>0</v>
      </c>
      <c r="E59" s="270">
        <f t="shared" si="13"/>
        <v>0</v>
      </c>
      <c r="F59" s="270">
        <f t="shared" si="16"/>
        <v>0</v>
      </c>
      <c r="G59" s="270">
        <f t="shared" si="16"/>
        <v>0</v>
      </c>
      <c r="H59" s="270">
        <f t="shared" si="11"/>
        <v>0</v>
      </c>
      <c r="I59" s="270">
        <f t="shared" si="11"/>
        <v>0</v>
      </c>
      <c r="J59" s="270">
        <f t="shared" si="11"/>
        <v>0</v>
      </c>
      <c r="K59" s="270">
        <f t="shared" si="11"/>
        <v>0</v>
      </c>
      <c r="L59" s="270">
        <f t="shared" si="11"/>
        <v>0</v>
      </c>
      <c r="M59" s="410"/>
      <c r="N59" s="410"/>
      <c r="O59" s="410">
        <f>O60+O72+O73+O74</f>
        <v>0</v>
      </c>
      <c r="P59" s="410">
        <f>P60+P72+P73+P74</f>
        <v>0</v>
      </c>
      <c r="Q59" s="410"/>
      <c r="R59" s="410"/>
      <c r="S59" s="467">
        <f>Q59+R59-U59</f>
        <v>0</v>
      </c>
      <c r="T59" s="410"/>
      <c r="U59" s="410"/>
      <c r="V59" s="407"/>
      <c r="W59" s="407"/>
      <c r="X59" s="407"/>
      <c r="Y59" s="407"/>
      <c r="Z59" s="407"/>
      <c r="AA59" s="40"/>
      <c r="AB59" s="40"/>
      <c r="AC59" s="40"/>
      <c r="AD59" s="40"/>
      <c r="AE59" s="40"/>
      <c r="AF59" s="40"/>
      <c r="AG59" s="40"/>
    </row>
    <row r="60" spans="1:33" ht="17.25" customHeight="1">
      <c r="A60" s="134" t="s">
        <v>100</v>
      </c>
      <c r="B60" s="120">
        <v>2730</v>
      </c>
      <c r="C60" s="122">
        <v>350</v>
      </c>
      <c r="D60" s="100">
        <f t="shared" si="13"/>
        <v>0</v>
      </c>
      <c r="E60" s="270">
        <f t="shared" si="13"/>
        <v>0</v>
      </c>
      <c r="F60" s="270">
        <f t="shared" si="16"/>
        <v>0</v>
      </c>
      <c r="G60" s="270">
        <f t="shared" si="16"/>
        <v>0</v>
      </c>
      <c r="H60" s="270">
        <f t="shared" si="11"/>
        <v>0</v>
      </c>
      <c r="I60" s="270">
        <f t="shared" si="11"/>
        <v>0</v>
      </c>
      <c r="J60" s="270">
        <f t="shared" si="11"/>
        <v>0</v>
      </c>
      <c r="K60" s="270">
        <f t="shared" si="11"/>
        <v>0</v>
      </c>
      <c r="L60" s="270">
        <f t="shared" si="11"/>
        <v>0</v>
      </c>
      <c r="M60" s="410"/>
      <c r="N60" s="410"/>
      <c r="O60" s="410">
        <f>O61+O62+O65+O68</f>
        <v>0</v>
      </c>
      <c r="P60" s="410">
        <f>P61+P62+P65+P68</f>
        <v>0</v>
      </c>
      <c r="Q60" s="410"/>
      <c r="R60" s="410"/>
      <c r="S60" s="467">
        <f>Q60+R60-U60</f>
        <v>0</v>
      </c>
      <c r="T60" s="410"/>
      <c r="U60" s="410"/>
      <c r="V60" s="407"/>
      <c r="W60" s="407"/>
      <c r="X60" s="407"/>
      <c r="Y60" s="407"/>
      <c r="Z60" s="407"/>
      <c r="AA60" s="40"/>
      <c r="AB60" s="40"/>
      <c r="AC60" s="40"/>
      <c r="AD60" s="40"/>
      <c r="AE60" s="40"/>
      <c r="AF60" s="40"/>
      <c r="AG60" s="40"/>
    </row>
    <row r="61" spans="1:33" ht="15.75" customHeight="1">
      <c r="A61" s="173" t="s">
        <v>101</v>
      </c>
      <c r="B61" s="128">
        <v>2800</v>
      </c>
      <c r="C61" s="179">
        <v>360</v>
      </c>
      <c r="D61" s="100">
        <f t="shared" si="13"/>
        <v>0</v>
      </c>
      <c r="E61" s="270">
        <f t="shared" si="13"/>
        <v>0</v>
      </c>
      <c r="F61" s="270">
        <f t="shared" si="16"/>
        <v>0</v>
      </c>
      <c r="G61" s="270">
        <f t="shared" si="16"/>
        <v>0</v>
      </c>
      <c r="H61" s="270">
        <f t="shared" si="11"/>
        <v>0</v>
      </c>
      <c r="I61" s="270">
        <f t="shared" si="11"/>
        <v>0</v>
      </c>
      <c r="J61" s="270">
        <f t="shared" si="11"/>
        <v>0</v>
      </c>
      <c r="K61" s="270">
        <f t="shared" si="11"/>
        <v>0</v>
      </c>
      <c r="L61" s="270">
        <f t="shared" si="11"/>
        <v>0</v>
      </c>
      <c r="M61" s="410"/>
      <c r="N61" s="437"/>
      <c r="O61" s="441"/>
      <c r="P61" s="437">
        <f>N61+O61-R61</f>
        <v>0</v>
      </c>
      <c r="Q61" s="441"/>
      <c r="R61" s="441"/>
      <c r="S61" s="407">
        <f>Q61+R61-U61</f>
        <v>0</v>
      </c>
      <c r="T61" s="407"/>
      <c r="U61" s="407"/>
      <c r="V61" s="407"/>
      <c r="W61" s="407"/>
      <c r="X61" s="407"/>
      <c r="Y61" s="407"/>
      <c r="Z61" s="407"/>
      <c r="AA61" s="40"/>
      <c r="AB61" s="40"/>
      <c r="AC61" s="40"/>
      <c r="AD61" s="40"/>
      <c r="AE61" s="40"/>
      <c r="AF61" s="40"/>
      <c r="AG61" s="40"/>
    </row>
    <row r="62" spans="1:33" ht="17.25" customHeight="1">
      <c r="A62" s="168" t="s">
        <v>102</v>
      </c>
      <c r="B62" s="119">
        <v>3000</v>
      </c>
      <c r="C62" s="119">
        <v>370</v>
      </c>
      <c r="D62" s="100">
        <f t="shared" si="13"/>
        <v>0</v>
      </c>
      <c r="E62" s="270">
        <f t="shared" si="13"/>
        <v>0</v>
      </c>
      <c r="F62" s="270">
        <f t="shared" si="16"/>
        <v>0</v>
      </c>
      <c r="G62" s="270">
        <f t="shared" si="16"/>
        <v>0</v>
      </c>
      <c r="H62" s="270">
        <f t="shared" si="11"/>
        <v>0</v>
      </c>
      <c r="I62" s="270">
        <f t="shared" si="11"/>
        <v>0</v>
      </c>
      <c r="J62" s="270">
        <f t="shared" si="11"/>
        <v>0</v>
      </c>
      <c r="K62" s="270">
        <f t="shared" si="11"/>
        <v>0</v>
      </c>
      <c r="L62" s="270">
        <f t="shared" si="11"/>
        <v>0</v>
      </c>
      <c r="M62" s="410">
        <f>M63+M77</f>
        <v>0</v>
      </c>
      <c r="N62" s="410">
        <f aca="true" t="shared" si="20" ref="N62:U62">N63+N77</f>
        <v>0</v>
      </c>
      <c r="O62" s="410">
        <f t="shared" si="20"/>
        <v>0</v>
      </c>
      <c r="P62" s="410">
        <f t="shared" si="20"/>
        <v>0</v>
      </c>
      <c r="Q62" s="410">
        <f t="shared" si="20"/>
        <v>0</v>
      </c>
      <c r="R62" s="410">
        <f t="shared" si="20"/>
        <v>0</v>
      </c>
      <c r="S62" s="410">
        <f t="shared" si="20"/>
        <v>0</v>
      </c>
      <c r="T62" s="410">
        <f t="shared" si="20"/>
        <v>0</v>
      </c>
      <c r="U62" s="410">
        <f t="shared" si="20"/>
        <v>0</v>
      </c>
      <c r="V62" s="407"/>
      <c r="W62" s="407"/>
      <c r="X62" s="407"/>
      <c r="Y62" s="407"/>
      <c r="Z62" s="407"/>
      <c r="AA62" s="40"/>
      <c r="AB62" s="40"/>
      <c r="AC62" s="40"/>
      <c r="AD62" s="40"/>
      <c r="AE62" s="40"/>
      <c r="AF62" s="40"/>
      <c r="AG62" s="40"/>
    </row>
    <row r="63" spans="1:33" s="82" customFormat="1" ht="17.25" customHeight="1">
      <c r="A63" s="170" t="s">
        <v>103</v>
      </c>
      <c r="B63" s="119">
        <v>3100</v>
      </c>
      <c r="C63" s="119">
        <v>380</v>
      </c>
      <c r="D63" s="100">
        <f t="shared" si="13"/>
        <v>0</v>
      </c>
      <c r="E63" s="270">
        <f t="shared" si="13"/>
        <v>0</v>
      </c>
      <c r="F63" s="270">
        <f t="shared" si="16"/>
        <v>0</v>
      </c>
      <c r="G63" s="270">
        <f t="shared" si="16"/>
        <v>0</v>
      </c>
      <c r="H63" s="270">
        <f t="shared" si="11"/>
        <v>0</v>
      </c>
      <c r="I63" s="270">
        <f t="shared" si="11"/>
        <v>0</v>
      </c>
      <c r="J63" s="270">
        <f t="shared" si="11"/>
        <v>0</v>
      </c>
      <c r="K63" s="270">
        <f t="shared" si="11"/>
        <v>0</v>
      </c>
      <c r="L63" s="270">
        <f t="shared" si="11"/>
        <v>0</v>
      </c>
      <c r="M63" s="447">
        <f>M64+M65+M68+M71+M75+M76</f>
        <v>0</v>
      </c>
      <c r="N63" s="447">
        <f aca="true" t="shared" si="21" ref="N63:U63">N64+N65+N68+N71+N75+N76</f>
        <v>0</v>
      </c>
      <c r="O63" s="447">
        <f t="shared" si="21"/>
        <v>0</v>
      </c>
      <c r="P63" s="447">
        <f t="shared" si="21"/>
        <v>0</v>
      </c>
      <c r="Q63" s="447">
        <f t="shared" si="21"/>
        <v>0</v>
      </c>
      <c r="R63" s="447">
        <f t="shared" si="21"/>
        <v>0</v>
      </c>
      <c r="S63" s="447">
        <f t="shared" si="21"/>
        <v>0</v>
      </c>
      <c r="T63" s="447">
        <f t="shared" si="21"/>
        <v>0</v>
      </c>
      <c r="U63" s="447">
        <f t="shared" si="21"/>
        <v>0</v>
      </c>
      <c r="V63" s="407"/>
      <c r="W63" s="407"/>
      <c r="X63" s="407"/>
      <c r="Y63" s="407"/>
      <c r="Z63" s="407"/>
      <c r="AA63" s="180"/>
      <c r="AB63" s="180"/>
      <c r="AC63" s="180"/>
      <c r="AD63" s="180"/>
      <c r="AE63" s="180"/>
      <c r="AF63" s="180"/>
      <c r="AG63" s="180"/>
    </row>
    <row r="64" spans="1:33" ht="18" customHeight="1">
      <c r="A64" s="174" t="s">
        <v>104</v>
      </c>
      <c r="B64" s="132">
        <v>3110</v>
      </c>
      <c r="C64" s="181">
        <v>390</v>
      </c>
      <c r="D64" s="100">
        <f t="shared" si="13"/>
        <v>0</v>
      </c>
      <c r="E64" s="270">
        <f t="shared" si="13"/>
        <v>0</v>
      </c>
      <c r="F64" s="270">
        <f t="shared" si="16"/>
        <v>0</v>
      </c>
      <c r="G64" s="270">
        <f t="shared" si="16"/>
        <v>0</v>
      </c>
      <c r="H64" s="270">
        <f t="shared" si="11"/>
        <v>0</v>
      </c>
      <c r="I64" s="270">
        <f t="shared" si="11"/>
        <v>0</v>
      </c>
      <c r="J64" s="270">
        <f t="shared" si="11"/>
        <v>0</v>
      </c>
      <c r="K64" s="270">
        <f t="shared" si="11"/>
        <v>0</v>
      </c>
      <c r="L64" s="270">
        <f t="shared" si="11"/>
        <v>0</v>
      </c>
      <c r="M64" s="447"/>
      <c r="N64" s="437"/>
      <c r="O64" s="449"/>
      <c r="P64" s="437">
        <f>N64+O64-R64</f>
        <v>0</v>
      </c>
      <c r="Q64" s="449"/>
      <c r="R64" s="449"/>
      <c r="S64" s="407">
        <f>Q64+R64-U64</f>
        <v>0</v>
      </c>
      <c r="T64" s="407"/>
      <c r="U64" s="407"/>
      <c r="V64" s="407"/>
      <c r="W64" s="407"/>
      <c r="X64" s="407"/>
      <c r="Y64" s="407"/>
      <c r="Z64" s="407"/>
      <c r="AA64" s="40"/>
      <c r="AB64" s="40"/>
      <c r="AC64" s="40"/>
      <c r="AD64" s="40"/>
      <c r="AE64" s="40"/>
      <c r="AF64" s="40"/>
      <c r="AG64" s="40"/>
    </row>
    <row r="65" spans="1:33" ht="17.25" customHeight="1">
      <c r="A65" s="173" t="s">
        <v>105</v>
      </c>
      <c r="B65" s="132">
        <v>3120</v>
      </c>
      <c r="C65" s="181">
        <v>400</v>
      </c>
      <c r="D65" s="100">
        <f t="shared" si="13"/>
        <v>0</v>
      </c>
      <c r="E65" s="270">
        <f t="shared" si="13"/>
        <v>0</v>
      </c>
      <c r="F65" s="270">
        <f t="shared" si="16"/>
        <v>0</v>
      </c>
      <c r="G65" s="270">
        <f t="shared" si="16"/>
        <v>0</v>
      </c>
      <c r="H65" s="270">
        <f t="shared" si="11"/>
        <v>0</v>
      </c>
      <c r="I65" s="270">
        <f t="shared" si="11"/>
        <v>0</v>
      </c>
      <c r="J65" s="270">
        <f t="shared" si="11"/>
        <v>0</v>
      </c>
      <c r="K65" s="270">
        <f t="shared" si="11"/>
        <v>0</v>
      </c>
      <c r="L65" s="270">
        <f t="shared" si="11"/>
        <v>0</v>
      </c>
      <c r="M65" s="410">
        <f aca="true" t="shared" si="22" ref="M65:U65">SUM(M66:M67)</f>
        <v>0</v>
      </c>
      <c r="N65" s="410">
        <f t="shared" si="22"/>
        <v>0</v>
      </c>
      <c r="O65" s="410">
        <f t="shared" si="22"/>
        <v>0</v>
      </c>
      <c r="P65" s="410">
        <f t="shared" si="22"/>
        <v>0</v>
      </c>
      <c r="Q65" s="410">
        <f t="shared" si="22"/>
        <v>0</v>
      </c>
      <c r="R65" s="410">
        <f t="shared" si="22"/>
        <v>0</v>
      </c>
      <c r="S65" s="410">
        <f t="shared" si="22"/>
        <v>0</v>
      </c>
      <c r="T65" s="410">
        <f t="shared" si="22"/>
        <v>0</v>
      </c>
      <c r="U65" s="410">
        <f t="shared" si="22"/>
        <v>0</v>
      </c>
      <c r="V65" s="407"/>
      <c r="W65" s="407"/>
      <c r="X65" s="407"/>
      <c r="Y65" s="407"/>
      <c r="Z65" s="407"/>
      <c r="AA65" s="40"/>
      <c r="AB65" s="40"/>
      <c r="AC65" s="40"/>
      <c r="AD65" s="40"/>
      <c r="AE65" s="40"/>
      <c r="AF65" s="40"/>
      <c r="AG65" s="40"/>
    </row>
    <row r="66" spans="1:33" ht="17.25" customHeight="1">
      <c r="A66" s="134" t="s">
        <v>106</v>
      </c>
      <c r="B66" s="182">
        <v>3121</v>
      </c>
      <c r="C66" s="183">
        <v>410</v>
      </c>
      <c r="D66" s="100">
        <f t="shared" si="13"/>
        <v>0</v>
      </c>
      <c r="E66" s="270">
        <f t="shared" si="13"/>
        <v>0</v>
      </c>
      <c r="F66" s="270">
        <f aca="true" t="shared" si="23" ref="F66:G83">N66+V66</f>
        <v>0</v>
      </c>
      <c r="G66" s="270">
        <f t="shared" si="23"/>
        <v>0</v>
      </c>
      <c r="H66" s="270">
        <f t="shared" si="11"/>
        <v>0</v>
      </c>
      <c r="I66" s="270">
        <f t="shared" si="11"/>
        <v>0</v>
      </c>
      <c r="J66" s="270">
        <f t="shared" si="11"/>
        <v>0</v>
      </c>
      <c r="K66" s="270">
        <f t="shared" si="11"/>
        <v>0</v>
      </c>
      <c r="L66" s="270">
        <f t="shared" si="11"/>
        <v>0</v>
      </c>
      <c r="M66" s="447"/>
      <c r="N66" s="437"/>
      <c r="O66" s="449"/>
      <c r="P66" s="437">
        <f>N66+O66-R66</f>
        <v>0</v>
      </c>
      <c r="Q66" s="449"/>
      <c r="R66" s="449"/>
      <c r="S66" s="407">
        <f>Q66+R66-U66</f>
        <v>0</v>
      </c>
      <c r="T66" s="407"/>
      <c r="U66" s="407"/>
      <c r="V66" s="407"/>
      <c r="W66" s="407"/>
      <c r="X66" s="407"/>
      <c r="Y66" s="407"/>
      <c r="Z66" s="407"/>
      <c r="AA66" s="40"/>
      <c r="AB66" s="40"/>
      <c r="AC66" s="40"/>
      <c r="AD66" s="40"/>
      <c r="AE66" s="40"/>
      <c r="AF66" s="40"/>
      <c r="AG66" s="40"/>
    </row>
    <row r="67" spans="1:33" ht="17.25" customHeight="1">
      <c r="A67" s="134" t="s">
        <v>107</v>
      </c>
      <c r="B67" s="182">
        <v>3122</v>
      </c>
      <c r="C67" s="183">
        <v>420</v>
      </c>
      <c r="D67" s="100">
        <f t="shared" si="13"/>
        <v>0</v>
      </c>
      <c r="E67" s="270">
        <f t="shared" si="13"/>
        <v>0</v>
      </c>
      <c r="F67" s="270">
        <f t="shared" si="23"/>
        <v>0</v>
      </c>
      <c r="G67" s="270">
        <f t="shared" si="23"/>
        <v>0</v>
      </c>
      <c r="H67" s="270">
        <f t="shared" si="11"/>
        <v>0</v>
      </c>
      <c r="I67" s="270">
        <f t="shared" si="11"/>
        <v>0</v>
      </c>
      <c r="J67" s="270">
        <f t="shared" si="11"/>
        <v>0</v>
      </c>
      <c r="K67" s="270">
        <f t="shared" si="11"/>
        <v>0</v>
      </c>
      <c r="L67" s="270">
        <f t="shared" si="11"/>
        <v>0</v>
      </c>
      <c r="M67" s="447"/>
      <c r="N67" s="437"/>
      <c r="O67" s="449"/>
      <c r="P67" s="437">
        <f>N67+O67-R67</f>
        <v>0</v>
      </c>
      <c r="Q67" s="449"/>
      <c r="R67" s="449"/>
      <c r="S67" s="407">
        <f>Q67+R67-U67</f>
        <v>0</v>
      </c>
      <c r="T67" s="407"/>
      <c r="U67" s="407"/>
      <c r="V67" s="407"/>
      <c r="W67" s="407"/>
      <c r="X67" s="407"/>
      <c r="Y67" s="407"/>
      <c r="Z67" s="407"/>
      <c r="AA67" s="40"/>
      <c r="AB67" s="40"/>
      <c r="AC67" s="40"/>
      <c r="AD67" s="40"/>
      <c r="AE67" s="40"/>
      <c r="AF67" s="40"/>
      <c r="AG67" s="40"/>
    </row>
    <row r="68" spans="1:33" ht="17.25" customHeight="1">
      <c r="A68" s="184" t="s">
        <v>108</v>
      </c>
      <c r="B68" s="185" t="s">
        <v>109</v>
      </c>
      <c r="C68" s="186">
        <v>430</v>
      </c>
      <c r="D68" s="100">
        <f t="shared" si="13"/>
        <v>0</v>
      </c>
      <c r="E68" s="270">
        <f t="shared" si="13"/>
        <v>0</v>
      </c>
      <c r="F68" s="270">
        <f t="shared" si="23"/>
        <v>0</v>
      </c>
      <c r="G68" s="270">
        <f t="shared" si="23"/>
        <v>0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70">
        <f t="shared" si="11"/>
        <v>0</v>
      </c>
      <c r="M68" s="410">
        <f>SUM(M69:M70)</f>
        <v>0</v>
      </c>
      <c r="N68" s="410">
        <f aca="true" t="shared" si="24" ref="N68:U68">SUM(N69:N70)</f>
        <v>0</v>
      </c>
      <c r="O68" s="410">
        <f t="shared" si="24"/>
        <v>0</v>
      </c>
      <c r="P68" s="410">
        <f t="shared" si="24"/>
        <v>0</v>
      </c>
      <c r="Q68" s="410">
        <f t="shared" si="24"/>
        <v>0</v>
      </c>
      <c r="R68" s="410">
        <f t="shared" si="24"/>
        <v>0</v>
      </c>
      <c r="S68" s="410">
        <f t="shared" si="24"/>
        <v>0</v>
      </c>
      <c r="T68" s="410">
        <f t="shared" si="24"/>
        <v>0</v>
      </c>
      <c r="U68" s="410">
        <f t="shared" si="24"/>
        <v>0</v>
      </c>
      <c r="V68" s="407"/>
      <c r="W68" s="407"/>
      <c r="X68" s="407"/>
      <c r="Y68" s="407"/>
      <c r="Z68" s="407"/>
      <c r="AA68" s="40"/>
      <c r="AB68" s="40"/>
      <c r="AC68" s="40"/>
      <c r="AD68" s="40"/>
      <c r="AE68" s="40"/>
      <c r="AF68" s="40"/>
      <c r="AG68" s="40"/>
    </row>
    <row r="69" spans="1:33" ht="17.25" customHeight="1">
      <c r="A69" s="134" t="s">
        <v>110</v>
      </c>
      <c r="B69" s="187">
        <v>3131</v>
      </c>
      <c r="C69" s="187">
        <v>440</v>
      </c>
      <c r="D69" s="100">
        <f t="shared" si="13"/>
        <v>0</v>
      </c>
      <c r="E69" s="270">
        <f t="shared" si="13"/>
        <v>0</v>
      </c>
      <c r="F69" s="270">
        <f t="shared" si="23"/>
        <v>0</v>
      </c>
      <c r="G69" s="270">
        <f t="shared" si="23"/>
        <v>0</v>
      </c>
      <c r="H69" s="270">
        <f t="shared" si="11"/>
        <v>0</v>
      </c>
      <c r="I69" s="270">
        <f t="shared" si="11"/>
        <v>0</v>
      </c>
      <c r="J69" s="270">
        <f t="shared" si="11"/>
        <v>0</v>
      </c>
      <c r="K69" s="270">
        <f t="shared" si="11"/>
        <v>0</v>
      </c>
      <c r="L69" s="270">
        <f t="shared" si="11"/>
        <v>0</v>
      </c>
      <c r="M69" s="447"/>
      <c r="N69" s="437"/>
      <c r="O69" s="449"/>
      <c r="P69" s="437">
        <f>N69+O69-R69</f>
        <v>0</v>
      </c>
      <c r="Q69" s="449"/>
      <c r="R69" s="449"/>
      <c r="S69" s="407">
        <f>Q69+R69-U69</f>
        <v>0</v>
      </c>
      <c r="T69" s="407"/>
      <c r="U69" s="407"/>
      <c r="V69" s="407"/>
      <c r="W69" s="407"/>
      <c r="X69" s="407"/>
      <c r="Y69" s="407"/>
      <c r="Z69" s="407"/>
      <c r="AA69" s="40"/>
      <c r="AB69" s="40"/>
      <c r="AC69" s="40"/>
      <c r="AD69" s="40"/>
      <c r="AE69" s="40"/>
      <c r="AF69" s="40"/>
      <c r="AG69" s="40"/>
    </row>
    <row r="70" spans="1:33" ht="17.25" customHeight="1">
      <c r="A70" s="134" t="s">
        <v>111</v>
      </c>
      <c r="B70" s="188">
        <v>3132</v>
      </c>
      <c r="C70" s="188">
        <v>450</v>
      </c>
      <c r="D70" s="100">
        <f t="shared" si="13"/>
        <v>0</v>
      </c>
      <c r="E70" s="270">
        <f t="shared" si="13"/>
        <v>0</v>
      </c>
      <c r="F70" s="270">
        <f t="shared" si="23"/>
        <v>0</v>
      </c>
      <c r="G70" s="270">
        <f t="shared" si="23"/>
        <v>0</v>
      </c>
      <c r="H70" s="270">
        <f t="shared" si="11"/>
        <v>0</v>
      </c>
      <c r="I70" s="270">
        <f t="shared" si="11"/>
        <v>0</v>
      </c>
      <c r="J70" s="270">
        <f t="shared" si="11"/>
        <v>0</v>
      </c>
      <c r="K70" s="270">
        <f t="shared" si="11"/>
        <v>0</v>
      </c>
      <c r="L70" s="270">
        <f t="shared" si="11"/>
        <v>0</v>
      </c>
      <c r="M70" s="447"/>
      <c r="N70" s="450"/>
      <c r="O70" s="449"/>
      <c r="P70" s="450">
        <f>N70+O70-R70</f>
        <v>0</v>
      </c>
      <c r="Q70" s="449"/>
      <c r="R70" s="449"/>
      <c r="S70" s="475">
        <f>Q70+R70-U70</f>
        <v>0</v>
      </c>
      <c r="T70" s="475"/>
      <c r="U70" s="475"/>
      <c r="V70" s="475"/>
      <c r="W70" s="475"/>
      <c r="X70" s="475"/>
      <c r="Y70" s="475"/>
      <c r="Z70" s="475"/>
      <c r="AA70" s="40"/>
      <c r="AB70" s="40"/>
      <c r="AC70" s="40"/>
      <c r="AD70" s="40"/>
      <c r="AE70" s="40"/>
      <c r="AF70" s="40"/>
      <c r="AG70" s="40"/>
    </row>
    <row r="71" spans="1:33" s="404" customFormat="1" ht="17.25" customHeight="1" thickBot="1">
      <c r="A71" s="173" t="s">
        <v>112</v>
      </c>
      <c r="B71" s="182">
        <v>3140</v>
      </c>
      <c r="C71" s="182">
        <v>460</v>
      </c>
      <c r="D71" s="100">
        <f t="shared" si="13"/>
        <v>0</v>
      </c>
      <c r="E71" s="270">
        <f>N71</f>
        <v>0</v>
      </c>
      <c r="F71" s="270">
        <f>N71+V71</f>
        <v>0</v>
      </c>
      <c r="G71" s="270">
        <f>O71+W71</f>
        <v>0</v>
      </c>
      <c r="H71" s="270">
        <f>Q71</f>
        <v>0</v>
      </c>
      <c r="I71" s="270">
        <f>R71</f>
        <v>0</v>
      </c>
      <c r="J71" s="270">
        <f>S71</f>
        <v>0</v>
      </c>
      <c r="K71" s="270">
        <f>T71</f>
        <v>0</v>
      </c>
      <c r="L71" s="270">
        <f>U71</f>
        <v>0</v>
      </c>
      <c r="M71" s="465">
        <f>M72+M73+M74</f>
        <v>0</v>
      </c>
      <c r="N71" s="465">
        <f aca="true" t="shared" si="25" ref="N71:U71">N72+N73+N74</f>
        <v>0</v>
      </c>
      <c r="O71" s="465">
        <f t="shared" si="25"/>
        <v>0</v>
      </c>
      <c r="P71" s="465">
        <f t="shared" si="25"/>
        <v>0</v>
      </c>
      <c r="Q71" s="465">
        <f t="shared" si="25"/>
        <v>0</v>
      </c>
      <c r="R71" s="465">
        <f t="shared" si="25"/>
        <v>0</v>
      </c>
      <c r="S71" s="465">
        <f t="shared" si="25"/>
        <v>0</v>
      </c>
      <c r="T71" s="465">
        <f t="shared" si="25"/>
        <v>0</v>
      </c>
      <c r="U71" s="465">
        <f t="shared" si="25"/>
        <v>0</v>
      </c>
      <c r="V71" s="490"/>
      <c r="W71" s="490"/>
      <c r="X71" s="490"/>
      <c r="Y71" s="490"/>
      <c r="Z71" s="490"/>
      <c r="AA71" s="491"/>
      <c r="AB71" s="491"/>
      <c r="AC71" s="491"/>
      <c r="AD71" s="491"/>
      <c r="AE71" s="491"/>
      <c r="AF71" s="491"/>
      <c r="AG71" s="491"/>
    </row>
    <row r="72" spans="1:33" s="199" customFormat="1" ht="17.25" customHeight="1">
      <c r="A72" s="134" t="s">
        <v>113</v>
      </c>
      <c r="B72" s="182">
        <v>3141</v>
      </c>
      <c r="C72" s="182">
        <v>470</v>
      </c>
      <c r="D72" s="100">
        <f t="shared" si="13"/>
        <v>0</v>
      </c>
      <c r="E72" s="270">
        <f t="shared" si="13"/>
        <v>0</v>
      </c>
      <c r="F72" s="270">
        <f t="shared" si="23"/>
        <v>0</v>
      </c>
      <c r="G72" s="270">
        <f t="shared" si="23"/>
        <v>0</v>
      </c>
      <c r="H72" s="270">
        <f aca="true" t="shared" si="26" ref="H72:L87">Q72</f>
        <v>0</v>
      </c>
      <c r="I72" s="270">
        <f t="shared" si="26"/>
        <v>0</v>
      </c>
      <c r="J72" s="270">
        <f t="shared" si="26"/>
        <v>0</v>
      </c>
      <c r="K72" s="270">
        <f t="shared" si="26"/>
        <v>0</v>
      </c>
      <c r="L72" s="270">
        <f t="shared" si="26"/>
        <v>0</v>
      </c>
      <c r="M72" s="441"/>
      <c r="N72" s="437"/>
      <c r="O72" s="441"/>
      <c r="P72" s="437">
        <f>N72+O72-R72</f>
        <v>0</v>
      </c>
      <c r="Q72" s="441"/>
      <c r="R72" s="441"/>
      <c r="S72" s="407">
        <f>Q72+R72-U72</f>
        <v>0</v>
      </c>
      <c r="T72" s="407"/>
      <c r="U72" s="407"/>
      <c r="V72" s="407"/>
      <c r="W72" s="407"/>
      <c r="X72" s="407"/>
      <c r="Y72" s="407"/>
      <c r="Z72" s="407"/>
      <c r="AA72" s="198"/>
      <c r="AB72" s="198"/>
      <c r="AC72" s="198"/>
      <c r="AD72" s="198"/>
      <c r="AE72" s="198"/>
      <c r="AF72" s="198"/>
      <c r="AG72" s="198"/>
    </row>
    <row r="73" spans="1:33" ht="17.25" customHeight="1">
      <c r="A73" s="134" t="s">
        <v>114</v>
      </c>
      <c r="B73" s="182">
        <v>3142</v>
      </c>
      <c r="C73" s="182">
        <v>480</v>
      </c>
      <c r="D73" s="100">
        <f t="shared" si="13"/>
        <v>0</v>
      </c>
      <c r="E73" s="270">
        <f t="shared" si="13"/>
        <v>0</v>
      </c>
      <c r="F73" s="270">
        <f t="shared" si="23"/>
        <v>0</v>
      </c>
      <c r="G73" s="270">
        <f t="shared" si="23"/>
        <v>0</v>
      </c>
      <c r="H73" s="270">
        <f t="shared" si="26"/>
        <v>0</v>
      </c>
      <c r="I73" s="270">
        <f t="shared" si="26"/>
        <v>0</v>
      </c>
      <c r="J73" s="270">
        <f t="shared" si="26"/>
        <v>0</v>
      </c>
      <c r="K73" s="270">
        <f t="shared" si="26"/>
        <v>0</v>
      </c>
      <c r="L73" s="270">
        <f t="shared" si="26"/>
        <v>0</v>
      </c>
      <c r="M73" s="476"/>
      <c r="N73" s="492"/>
      <c r="O73" s="487"/>
      <c r="P73" s="492">
        <f>N73+O73-R73</f>
        <v>0</v>
      </c>
      <c r="Q73" s="487"/>
      <c r="R73" s="487"/>
      <c r="S73" s="477">
        <f>Q73+R73-U73</f>
        <v>0</v>
      </c>
      <c r="T73" s="477"/>
      <c r="U73" s="477"/>
      <c r="V73" s="477"/>
      <c r="W73" s="477"/>
      <c r="X73" s="477"/>
      <c r="Y73" s="477"/>
      <c r="Z73" s="477"/>
      <c r="AA73" s="40"/>
      <c r="AB73" s="40"/>
      <c r="AC73" s="40"/>
      <c r="AD73" s="40"/>
      <c r="AE73" s="40"/>
      <c r="AF73" s="40"/>
      <c r="AG73" s="40"/>
    </row>
    <row r="74" spans="1:33" ht="17.25" customHeight="1">
      <c r="A74" s="160" t="s">
        <v>115</v>
      </c>
      <c r="B74" s="182">
        <v>3143</v>
      </c>
      <c r="C74" s="182">
        <v>490</v>
      </c>
      <c r="D74" s="100">
        <f t="shared" si="13"/>
        <v>0</v>
      </c>
      <c r="E74" s="270">
        <f t="shared" si="13"/>
        <v>0</v>
      </c>
      <c r="F74" s="270">
        <f t="shared" si="23"/>
        <v>0</v>
      </c>
      <c r="G74" s="270">
        <f t="shared" si="23"/>
        <v>0</v>
      </c>
      <c r="H74" s="270">
        <f t="shared" si="26"/>
        <v>0</v>
      </c>
      <c r="I74" s="270">
        <f t="shared" si="26"/>
        <v>0</v>
      </c>
      <c r="J74" s="270">
        <f t="shared" si="26"/>
        <v>0</v>
      </c>
      <c r="K74" s="270">
        <f t="shared" si="26"/>
        <v>0</v>
      </c>
      <c r="L74" s="270">
        <f t="shared" si="26"/>
        <v>0</v>
      </c>
      <c r="M74" s="410"/>
      <c r="N74" s="410"/>
      <c r="O74" s="410">
        <f>SUM(O75:O79)</f>
        <v>0</v>
      </c>
      <c r="P74" s="410">
        <f>SUM(P75:P79)</f>
        <v>0</v>
      </c>
      <c r="Q74" s="410"/>
      <c r="R74" s="410"/>
      <c r="S74" s="410">
        <f>SUM(S75:S79)</f>
        <v>0</v>
      </c>
      <c r="T74" s="410"/>
      <c r="U74" s="410"/>
      <c r="V74" s="407"/>
      <c r="W74" s="407"/>
      <c r="X74" s="407"/>
      <c r="Y74" s="407"/>
      <c r="Z74" s="407"/>
      <c r="AA74" s="40"/>
      <c r="AB74" s="40"/>
      <c r="AC74" s="40"/>
      <c r="AD74" s="40"/>
      <c r="AE74" s="40"/>
      <c r="AF74" s="40"/>
      <c r="AG74" s="40"/>
    </row>
    <row r="75" spans="1:33" ht="15.75" customHeight="1">
      <c r="A75" s="170" t="s">
        <v>116</v>
      </c>
      <c r="B75" s="190">
        <v>3150</v>
      </c>
      <c r="C75" s="190">
        <v>500</v>
      </c>
      <c r="D75" s="100">
        <f>M75</f>
        <v>0</v>
      </c>
      <c r="E75" s="270">
        <f>N75</f>
        <v>0</v>
      </c>
      <c r="F75" s="270">
        <f t="shared" si="23"/>
        <v>0</v>
      </c>
      <c r="G75" s="270">
        <f t="shared" si="23"/>
        <v>0</v>
      </c>
      <c r="H75" s="270">
        <f t="shared" si="26"/>
        <v>0</v>
      </c>
      <c r="I75" s="270">
        <f t="shared" si="26"/>
        <v>0</v>
      </c>
      <c r="J75" s="270">
        <f t="shared" si="26"/>
        <v>0</v>
      </c>
      <c r="K75" s="270">
        <f t="shared" si="26"/>
        <v>0</v>
      </c>
      <c r="L75" s="270">
        <f t="shared" si="26"/>
        <v>0</v>
      </c>
      <c r="M75" s="447"/>
      <c r="N75" s="437"/>
      <c r="O75" s="449"/>
      <c r="P75" s="437">
        <f>N75+O75-R75</f>
        <v>0</v>
      </c>
      <c r="Q75" s="449"/>
      <c r="R75" s="449"/>
      <c r="S75" s="407">
        <f>Q75+R75-U75</f>
        <v>0</v>
      </c>
      <c r="T75" s="407"/>
      <c r="U75" s="407"/>
      <c r="V75" s="407"/>
      <c r="W75" s="407"/>
      <c r="X75" s="407"/>
      <c r="Y75" s="407"/>
      <c r="Z75" s="407"/>
      <c r="AA75" s="40"/>
      <c r="AB75" s="40"/>
      <c r="AC75" s="40"/>
      <c r="AD75" s="40"/>
      <c r="AE75" s="40"/>
      <c r="AF75" s="40"/>
      <c r="AG75" s="40"/>
    </row>
    <row r="76" spans="1:33" ht="16.5" customHeight="1">
      <c r="A76" s="170" t="s">
        <v>117</v>
      </c>
      <c r="B76" s="190">
        <v>3160</v>
      </c>
      <c r="C76" s="190">
        <v>510</v>
      </c>
      <c r="D76" s="100">
        <f>M76</f>
        <v>0</v>
      </c>
      <c r="E76" s="270">
        <f>N76</f>
        <v>0</v>
      </c>
      <c r="F76" s="270">
        <f t="shared" si="23"/>
        <v>0</v>
      </c>
      <c r="G76" s="270">
        <f t="shared" si="23"/>
        <v>0</v>
      </c>
      <c r="H76" s="270">
        <f t="shared" si="26"/>
        <v>0</v>
      </c>
      <c r="I76" s="270">
        <f t="shared" si="26"/>
        <v>0</v>
      </c>
      <c r="J76" s="270">
        <f t="shared" si="26"/>
        <v>0</v>
      </c>
      <c r="K76" s="270">
        <f t="shared" si="26"/>
        <v>0</v>
      </c>
      <c r="L76" s="270">
        <f t="shared" si="26"/>
        <v>0</v>
      </c>
      <c r="M76" s="447"/>
      <c r="N76" s="437"/>
      <c r="O76" s="449"/>
      <c r="P76" s="437">
        <f>N76+O76-R76</f>
        <v>0</v>
      </c>
      <c r="Q76" s="449"/>
      <c r="R76" s="449"/>
      <c r="S76" s="407">
        <f>Q76+R76-U76</f>
        <v>0</v>
      </c>
      <c r="T76" s="407"/>
      <c r="U76" s="407"/>
      <c r="V76" s="407"/>
      <c r="W76" s="407"/>
      <c r="X76" s="407"/>
      <c r="Y76" s="407"/>
      <c r="Z76" s="407"/>
      <c r="AA76" s="40"/>
      <c r="AB76" s="40"/>
      <c r="AC76" s="40"/>
      <c r="AD76" s="40"/>
      <c r="AE76" s="40"/>
      <c r="AF76" s="40"/>
      <c r="AG76" s="40"/>
    </row>
    <row r="77" spans="1:33" ht="15.75" customHeight="1">
      <c r="A77" s="191" t="s">
        <v>118</v>
      </c>
      <c r="B77" s="190">
        <v>3200</v>
      </c>
      <c r="C77" s="190">
        <v>520</v>
      </c>
      <c r="D77" s="100">
        <f>M77</f>
        <v>0</v>
      </c>
      <c r="E77" s="270">
        <f>N77</f>
        <v>0</v>
      </c>
      <c r="F77" s="270">
        <f t="shared" si="23"/>
        <v>0</v>
      </c>
      <c r="G77" s="270">
        <f t="shared" si="23"/>
        <v>0</v>
      </c>
      <c r="H77" s="270">
        <f t="shared" si="26"/>
        <v>0</v>
      </c>
      <c r="I77" s="270">
        <f t="shared" si="26"/>
        <v>0</v>
      </c>
      <c r="J77" s="270">
        <f t="shared" si="26"/>
        <v>0</v>
      </c>
      <c r="K77" s="270">
        <f t="shared" si="26"/>
        <v>0</v>
      </c>
      <c r="L77" s="270">
        <f t="shared" si="26"/>
        <v>0</v>
      </c>
      <c r="M77" s="447">
        <f>M78+M79+M81+M80</f>
        <v>0</v>
      </c>
      <c r="N77" s="447">
        <f aca="true" t="shared" si="27" ref="N77:U77">N78+N79+N81+N80</f>
        <v>0</v>
      </c>
      <c r="O77" s="447">
        <f t="shared" si="27"/>
        <v>0</v>
      </c>
      <c r="P77" s="447">
        <f t="shared" si="27"/>
        <v>0</v>
      </c>
      <c r="Q77" s="447">
        <f t="shared" si="27"/>
        <v>0</v>
      </c>
      <c r="R77" s="447">
        <f t="shared" si="27"/>
        <v>0</v>
      </c>
      <c r="S77" s="447">
        <f t="shared" si="27"/>
        <v>0</v>
      </c>
      <c r="T77" s="447">
        <f t="shared" si="27"/>
        <v>0</v>
      </c>
      <c r="U77" s="447">
        <f t="shared" si="27"/>
        <v>0</v>
      </c>
      <c r="V77" s="447"/>
      <c r="W77" s="407"/>
      <c r="X77" s="407"/>
      <c r="Y77" s="407"/>
      <c r="Z77" s="407"/>
      <c r="AA77" s="40"/>
      <c r="AB77" s="40"/>
      <c r="AC77" s="40"/>
      <c r="AD77" s="40"/>
      <c r="AE77" s="40"/>
      <c r="AF77" s="40"/>
      <c r="AG77" s="40"/>
    </row>
    <row r="78" spans="1:33" ht="21" customHeight="1">
      <c r="A78" s="192" t="s">
        <v>119</v>
      </c>
      <c r="B78" s="182">
        <v>3210</v>
      </c>
      <c r="C78" s="182">
        <v>530</v>
      </c>
      <c r="D78" s="100">
        <f>M78</f>
        <v>0</v>
      </c>
      <c r="E78" s="270">
        <f>N78</f>
        <v>0</v>
      </c>
      <c r="F78" s="270">
        <f t="shared" si="23"/>
        <v>0</v>
      </c>
      <c r="G78" s="270">
        <f t="shared" si="23"/>
        <v>0</v>
      </c>
      <c r="H78" s="270">
        <f t="shared" si="26"/>
        <v>0</v>
      </c>
      <c r="I78" s="270">
        <f t="shared" si="26"/>
        <v>0</v>
      </c>
      <c r="J78" s="270">
        <f t="shared" si="26"/>
        <v>0</v>
      </c>
      <c r="K78" s="270">
        <f t="shared" si="26"/>
        <v>0</v>
      </c>
      <c r="L78" s="270">
        <f t="shared" si="26"/>
        <v>0</v>
      </c>
      <c r="M78" s="447"/>
      <c r="N78" s="437"/>
      <c r="O78" s="449"/>
      <c r="P78" s="437">
        <f>N78+O78-R78</f>
        <v>0</v>
      </c>
      <c r="Q78" s="449"/>
      <c r="R78" s="449"/>
      <c r="S78" s="407">
        <f>Q78+R78-U78</f>
        <v>0</v>
      </c>
      <c r="T78" s="407"/>
      <c r="U78" s="407"/>
      <c r="V78" s="407"/>
      <c r="W78" s="407"/>
      <c r="X78" s="407"/>
      <c r="Y78" s="407"/>
      <c r="Z78" s="407"/>
      <c r="AA78" s="40"/>
      <c r="AB78" s="40"/>
      <c r="AC78" s="40"/>
      <c r="AD78" s="40"/>
      <c r="AE78" s="40"/>
      <c r="AF78" s="40"/>
      <c r="AG78" s="40"/>
    </row>
    <row r="79" spans="1:33" ht="17.25" customHeight="1">
      <c r="A79" s="193" t="s">
        <v>120</v>
      </c>
      <c r="B79" s="182">
        <v>3220</v>
      </c>
      <c r="C79" s="182">
        <v>540</v>
      </c>
      <c r="D79" s="100">
        <f>M79</f>
        <v>0</v>
      </c>
      <c r="E79" s="270">
        <f>N79</f>
        <v>0</v>
      </c>
      <c r="F79" s="270">
        <f t="shared" si="23"/>
        <v>0</v>
      </c>
      <c r="G79" s="270">
        <f t="shared" si="23"/>
        <v>0</v>
      </c>
      <c r="H79" s="270">
        <f t="shared" si="26"/>
        <v>0</v>
      </c>
      <c r="I79" s="270">
        <f t="shared" si="26"/>
        <v>0</v>
      </c>
      <c r="J79" s="270">
        <f t="shared" si="26"/>
        <v>0</v>
      </c>
      <c r="K79" s="270">
        <f t="shared" si="26"/>
        <v>0</v>
      </c>
      <c r="L79" s="270">
        <f t="shared" si="26"/>
        <v>0</v>
      </c>
      <c r="M79" s="447"/>
      <c r="N79" s="437"/>
      <c r="O79" s="449"/>
      <c r="P79" s="437">
        <f>N79+O79-R79</f>
        <v>0</v>
      </c>
      <c r="Q79" s="449"/>
      <c r="R79" s="449"/>
      <c r="S79" s="407">
        <f>Q79+R79-U79</f>
        <v>0</v>
      </c>
      <c r="T79" s="407"/>
      <c r="U79" s="407"/>
      <c r="V79" s="407"/>
      <c r="W79" s="407"/>
      <c r="X79" s="407"/>
      <c r="Y79" s="407"/>
      <c r="Z79" s="407"/>
      <c r="AA79" s="40"/>
      <c r="AB79" s="40"/>
      <c r="AC79" s="40"/>
      <c r="AD79" s="40"/>
      <c r="AE79" s="40"/>
      <c r="AF79" s="40"/>
      <c r="AG79" s="40"/>
    </row>
    <row r="80" spans="1:33" ht="27" customHeight="1">
      <c r="A80" s="192" t="s">
        <v>121</v>
      </c>
      <c r="B80" s="182">
        <v>3230</v>
      </c>
      <c r="C80" s="182">
        <v>550</v>
      </c>
      <c r="D80" s="100">
        <f>M80</f>
        <v>0</v>
      </c>
      <c r="E80" s="100">
        <f>N80</f>
        <v>0</v>
      </c>
      <c r="F80" s="100">
        <f>O80</f>
        <v>0</v>
      </c>
      <c r="G80" s="100">
        <f>P80</f>
        <v>0</v>
      </c>
      <c r="H80" s="100">
        <f t="shared" si="26"/>
        <v>0</v>
      </c>
      <c r="I80" s="100">
        <f t="shared" si="26"/>
        <v>0</v>
      </c>
      <c r="J80" s="100">
        <f t="shared" si="26"/>
        <v>0</v>
      </c>
      <c r="K80" s="100">
        <f t="shared" si="26"/>
        <v>0</v>
      </c>
      <c r="L80" s="100">
        <f t="shared" si="26"/>
        <v>0</v>
      </c>
      <c r="M80" s="447"/>
      <c r="N80" s="473"/>
      <c r="O80" s="447"/>
      <c r="P80" s="473"/>
      <c r="Q80" s="447"/>
      <c r="R80" s="447"/>
      <c r="S80" s="407">
        <f>Q80+R80-U80</f>
        <v>0</v>
      </c>
      <c r="T80" s="474"/>
      <c r="U80" s="474"/>
      <c r="V80" s="474"/>
      <c r="W80" s="474"/>
      <c r="X80" s="474"/>
      <c r="Y80" s="474"/>
      <c r="Z80" s="474"/>
      <c r="AA80" s="40"/>
      <c r="AB80" s="40"/>
      <c r="AC80" s="40"/>
      <c r="AD80" s="40"/>
      <c r="AE80" s="40"/>
      <c r="AF80" s="40"/>
      <c r="AG80" s="40"/>
    </row>
    <row r="81" spans="1:33" ht="15" customHeight="1">
      <c r="A81" s="193" t="s">
        <v>122</v>
      </c>
      <c r="B81" s="182">
        <v>3240</v>
      </c>
      <c r="C81" s="182">
        <v>560</v>
      </c>
      <c r="D81" s="100">
        <f>M81</f>
        <v>0</v>
      </c>
      <c r="E81" s="270">
        <f>N81</f>
        <v>0</v>
      </c>
      <c r="F81" s="270">
        <f t="shared" si="23"/>
        <v>0</v>
      </c>
      <c r="G81" s="270">
        <f t="shared" si="23"/>
        <v>0</v>
      </c>
      <c r="H81" s="270">
        <f t="shared" si="26"/>
        <v>0</v>
      </c>
      <c r="I81" s="270">
        <f t="shared" si="26"/>
        <v>0</v>
      </c>
      <c r="J81" s="270">
        <f t="shared" si="26"/>
        <v>0</v>
      </c>
      <c r="K81" s="270">
        <f t="shared" si="26"/>
        <v>0</v>
      </c>
      <c r="L81" s="270">
        <f t="shared" si="26"/>
        <v>0</v>
      </c>
      <c r="M81" s="410"/>
      <c r="N81" s="410"/>
      <c r="O81" s="410">
        <f>O82+O86+O92</f>
        <v>0</v>
      </c>
      <c r="P81" s="410">
        <f>P82+P86+P92</f>
        <v>0</v>
      </c>
      <c r="Q81" s="410"/>
      <c r="R81" s="410"/>
      <c r="S81" s="407">
        <f>Q81+R81-U81</f>
        <v>0</v>
      </c>
      <c r="T81" s="410"/>
      <c r="U81" s="410"/>
      <c r="V81" s="410"/>
      <c r="W81" s="410"/>
      <c r="X81" s="410"/>
      <c r="Y81" s="410"/>
      <c r="Z81" s="410"/>
      <c r="AA81" s="410"/>
      <c r="AB81" s="40"/>
      <c r="AC81" s="40"/>
      <c r="AD81" s="40"/>
      <c r="AE81" s="40"/>
      <c r="AF81" s="40"/>
      <c r="AG81" s="40"/>
    </row>
    <row r="82" spans="1:33" ht="18" customHeight="1" hidden="1">
      <c r="A82" s="193" t="s">
        <v>123</v>
      </c>
      <c r="B82" s="182">
        <v>2440</v>
      </c>
      <c r="C82" s="182">
        <v>540</v>
      </c>
      <c r="D82" s="100">
        <f>M82</f>
        <v>0</v>
      </c>
      <c r="E82" s="270">
        <f>N82</f>
        <v>0</v>
      </c>
      <c r="F82" s="270">
        <f t="shared" si="23"/>
        <v>0</v>
      </c>
      <c r="G82" s="270">
        <f t="shared" si="23"/>
        <v>0</v>
      </c>
      <c r="H82" s="270">
        <f t="shared" si="26"/>
        <v>0</v>
      </c>
      <c r="I82" s="270">
        <f t="shared" si="26"/>
        <v>0</v>
      </c>
      <c r="J82" s="270">
        <f t="shared" si="26"/>
        <v>0</v>
      </c>
      <c r="K82" s="270">
        <f t="shared" si="26"/>
        <v>0</v>
      </c>
      <c r="L82" s="270">
        <f t="shared" si="26"/>
        <v>0</v>
      </c>
      <c r="M82" s="447">
        <f aca="true" t="shared" si="28" ref="M82:R82">M83+M84+M85</f>
        <v>0</v>
      </c>
      <c r="N82" s="447">
        <f t="shared" si="28"/>
        <v>0</v>
      </c>
      <c r="O82" s="447">
        <f t="shared" si="28"/>
        <v>0</v>
      </c>
      <c r="P82" s="447">
        <f t="shared" si="28"/>
        <v>0</v>
      </c>
      <c r="Q82" s="447">
        <f t="shared" si="28"/>
        <v>0</v>
      </c>
      <c r="R82" s="447">
        <f t="shared" si="28"/>
        <v>0</v>
      </c>
      <c r="S82" s="407">
        <f>Q82+R82-U82</f>
        <v>0</v>
      </c>
      <c r="T82" s="447">
        <f>T83+T84+T85</f>
        <v>0</v>
      </c>
      <c r="U82" s="447">
        <f>U83+U84+U85</f>
        <v>0</v>
      </c>
      <c r="V82" s="407"/>
      <c r="W82" s="407"/>
      <c r="X82" s="407"/>
      <c r="Y82" s="407"/>
      <c r="Z82" s="407"/>
      <c r="AA82" s="40"/>
      <c r="AB82" s="40"/>
      <c r="AC82" s="40"/>
      <c r="AD82" s="40"/>
      <c r="AE82" s="40"/>
      <c r="AF82" s="40"/>
      <c r="AG82" s="40"/>
    </row>
    <row r="83" spans="1:33" ht="18" customHeight="1" hidden="1">
      <c r="A83" s="193" t="s">
        <v>124</v>
      </c>
      <c r="B83" s="182">
        <v>2450</v>
      </c>
      <c r="C83" s="182">
        <v>550</v>
      </c>
      <c r="D83" s="100">
        <f>M83</f>
        <v>0</v>
      </c>
      <c r="E83" s="100">
        <f>N83</f>
        <v>0</v>
      </c>
      <c r="F83" s="100">
        <f>O83</f>
        <v>0</v>
      </c>
      <c r="G83" s="100">
        <f>P83</f>
        <v>0</v>
      </c>
      <c r="H83" s="100">
        <f t="shared" si="26"/>
        <v>0</v>
      </c>
      <c r="I83" s="100">
        <f t="shared" si="26"/>
        <v>0</v>
      </c>
      <c r="J83" s="100">
        <f t="shared" si="26"/>
        <v>0</v>
      </c>
      <c r="K83" s="100">
        <f t="shared" si="26"/>
        <v>0</v>
      </c>
      <c r="L83" s="100">
        <f t="shared" si="26"/>
        <v>0</v>
      </c>
      <c r="M83" s="447"/>
      <c r="N83" s="437"/>
      <c r="O83" s="449"/>
      <c r="P83" s="437"/>
      <c r="Q83" s="449"/>
      <c r="R83" s="449"/>
      <c r="S83" s="407">
        <f aca="true" t="shared" si="29" ref="S83:S93">Q83+R83-U83</f>
        <v>0</v>
      </c>
      <c r="T83" s="407"/>
      <c r="U83" s="407"/>
      <c r="V83" s="407"/>
      <c r="W83" s="407"/>
      <c r="X83" s="407"/>
      <c r="Y83" s="407"/>
      <c r="Z83" s="407"/>
      <c r="AA83" s="40"/>
      <c r="AB83" s="40"/>
      <c r="AC83" s="40"/>
      <c r="AD83" s="40"/>
      <c r="AE83" s="40"/>
      <c r="AF83" s="40"/>
      <c r="AG83" s="40"/>
    </row>
    <row r="84" spans="1:33" ht="18" customHeight="1" hidden="1">
      <c r="A84" s="190" t="s">
        <v>125</v>
      </c>
      <c r="B84" s="190">
        <v>3000</v>
      </c>
      <c r="C84" s="190">
        <v>550</v>
      </c>
      <c r="D84" s="100">
        <f>M84</f>
        <v>0</v>
      </c>
      <c r="E84" s="100">
        <f>N84</f>
        <v>0</v>
      </c>
      <c r="F84" s="100">
        <f>O84</f>
        <v>0</v>
      </c>
      <c r="G84" s="100">
        <f>P84</f>
        <v>0</v>
      </c>
      <c r="H84" s="100">
        <f t="shared" si="26"/>
        <v>0</v>
      </c>
      <c r="I84" s="100">
        <f t="shared" si="26"/>
        <v>0</v>
      </c>
      <c r="J84" s="100">
        <f t="shared" si="26"/>
        <v>0</v>
      </c>
      <c r="K84" s="100">
        <f t="shared" si="26"/>
        <v>0</v>
      </c>
      <c r="L84" s="100">
        <f t="shared" si="26"/>
        <v>0</v>
      </c>
      <c r="M84" s="447"/>
      <c r="N84" s="437"/>
      <c r="O84" s="449"/>
      <c r="P84" s="437">
        <f>N84+O84-R84</f>
        <v>0</v>
      </c>
      <c r="Q84" s="449"/>
      <c r="R84" s="449"/>
      <c r="S84" s="407">
        <f t="shared" si="29"/>
        <v>0</v>
      </c>
      <c r="T84" s="407"/>
      <c r="U84" s="407"/>
      <c r="V84" s="407"/>
      <c r="W84" s="407"/>
      <c r="X84" s="407"/>
      <c r="Y84" s="407"/>
      <c r="Z84" s="407"/>
      <c r="AA84" s="40"/>
      <c r="AB84" s="40"/>
      <c r="AC84" s="40"/>
      <c r="AD84" s="40"/>
      <c r="AE84" s="40"/>
      <c r="AF84" s="40"/>
      <c r="AG84" s="40"/>
    </row>
    <row r="85" spans="1:33" ht="18" customHeight="1">
      <c r="A85" s="183" t="s">
        <v>126</v>
      </c>
      <c r="B85" s="190">
        <v>4100</v>
      </c>
      <c r="C85" s="190">
        <v>570</v>
      </c>
      <c r="D85" s="100">
        <f>M85</f>
        <v>0</v>
      </c>
      <c r="E85" s="100">
        <f>N85</f>
        <v>0</v>
      </c>
      <c r="F85" s="100">
        <f>O85</f>
        <v>0</v>
      </c>
      <c r="G85" s="100">
        <f>P85</f>
        <v>0</v>
      </c>
      <c r="H85" s="100">
        <f t="shared" si="26"/>
        <v>0</v>
      </c>
      <c r="I85" s="100">
        <f t="shared" si="26"/>
        <v>0</v>
      </c>
      <c r="J85" s="100">
        <f t="shared" si="26"/>
        <v>0</v>
      </c>
      <c r="K85" s="100">
        <f t="shared" si="26"/>
        <v>0</v>
      </c>
      <c r="L85" s="100">
        <f t="shared" si="26"/>
        <v>0</v>
      </c>
      <c r="M85" s="447">
        <f>M86</f>
        <v>0</v>
      </c>
      <c r="N85" s="447">
        <f aca="true" t="shared" si="30" ref="N85:U85">N86</f>
        <v>0</v>
      </c>
      <c r="O85" s="447">
        <f t="shared" si="30"/>
        <v>0</v>
      </c>
      <c r="P85" s="447">
        <f t="shared" si="30"/>
        <v>0</v>
      </c>
      <c r="Q85" s="447">
        <f t="shared" si="30"/>
        <v>0</v>
      </c>
      <c r="R85" s="447">
        <f t="shared" si="30"/>
        <v>0</v>
      </c>
      <c r="S85" s="447">
        <f t="shared" si="30"/>
        <v>0</v>
      </c>
      <c r="T85" s="447">
        <f t="shared" si="30"/>
        <v>0</v>
      </c>
      <c r="U85" s="447">
        <f t="shared" si="30"/>
        <v>0</v>
      </c>
      <c r="V85" s="447"/>
      <c r="W85" s="447"/>
      <c r="X85" s="447"/>
      <c r="Y85" s="447"/>
      <c r="Z85" s="447"/>
      <c r="AA85" s="447"/>
      <c r="AB85" s="40"/>
      <c r="AC85" s="40"/>
      <c r="AD85" s="40"/>
      <c r="AE85" s="40"/>
      <c r="AF85" s="40"/>
      <c r="AG85" s="40"/>
    </row>
    <row r="86" spans="1:33" ht="14.25" customHeight="1">
      <c r="A86" s="194" t="s">
        <v>127</v>
      </c>
      <c r="B86" s="182">
        <v>4110</v>
      </c>
      <c r="C86" s="182">
        <v>580</v>
      </c>
      <c r="D86" s="100">
        <f>M86</f>
        <v>0</v>
      </c>
      <c r="E86" s="100">
        <f>N86</f>
        <v>0</v>
      </c>
      <c r="F86" s="100">
        <f>O86</f>
        <v>0</v>
      </c>
      <c r="G86" s="100">
        <f>P86</f>
        <v>0</v>
      </c>
      <c r="H86" s="100">
        <f t="shared" si="26"/>
        <v>0</v>
      </c>
      <c r="I86" s="100">
        <f t="shared" si="26"/>
        <v>0</v>
      </c>
      <c r="J86" s="100">
        <f t="shared" si="26"/>
        <v>0</v>
      </c>
      <c r="K86" s="100">
        <f t="shared" si="26"/>
        <v>0</v>
      </c>
      <c r="L86" s="100">
        <f t="shared" si="26"/>
        <v>0</v>
      </c>
      <c r="M86" s="447">
        <f aca="true" t="shared" si="31" ref="M86:U86">M87+M88+M89</f>
        <v>0</v>
      </c>
      <c r="N86" s="447">
        <f t="shared" si="31"/>
        <v>0</v>
      </c>
      <c r="O86" s="447">
        <f t="shared" si="31"/>
        <v>0</v>
      </c>
      <c r="P86" s="447">
        <f t="shared" si="31"/>
        <v>0</v>
      </c>
      <c r="Q86" s="447">
        <f t="shared" si="31"/>
        <v>0</v>
      </c>
      <c r="R86" s="447">
        <f t="shared" si="31"/>
        <v>0</v>
      </c>
      <c r="S86" s="447">
        <f t="shared" si="31"/>
        <v>0</v>
      </c>
      <c r="T86" s="447">
        <f t="shared" si="31"/>
        <v>0</v>
      </c>
      <c r="U86" s="447">
        <f t="shared" si="31"/>
        <v>0</v>
      </c>
      <c r="V86" s="447"/>
      <c r="W86" s="447"/>
      <c r="X86" s="447"/>
      <c r="Y86" s="447"/>
      <c r="Z86" s="447"/>
      <c r="AA86" s="447"/>
      <c r="AB86" s="40"/>
      <c r="AC86" s="40"/>
      <c r="AD86" s="40"/>
      <c r="AE86" s="40"/>
      <c r="AF86" s="40"/>
      <c r="AG86" s="40"/>
    </row>
    <row r="87" spans="1:33" ht="14.25" customHeight="1">
      <c r="A87" s="194" t="s">
        <v>128</v>
      </c>
      <c r="B87" s="182">
        <v>4111</v>
      </c>
      <c r="C87" s="182">
        <v>590</v>
      </c>
      <c r="D87" s="100">
        <f>M87</f>
        <v>0</v>
      </c>
      <c r="E87" s="100">
        <f>N87</f>
        <v>0</v>
      </c>
      <c r="F87" s="100">
        <f>O87</f>
        <v>0</v>
      </c>
      <c r="G87" s="100">
        <f>P87</f>
        <v>0</v>
      </c>
      <c r="H87" s="100">
        <f t="shared" si="26"/>
        <v>0</v>
      </c>
      <c r="I87" s="100">
        <f t="shared" si="26"/>
        <v>0</v>
      </c>
      <c r="J87" s="100">
        <f t="shared" si="26"/>
        <v>0</v>
      </c>
      <c r="K87" s="100">
        <f t="shared" si="26"/>
        <v>0</v>
      </c>
      <c r="L87" s="100">
        <f t="shared" si="26"/>
        <v>0</v>
      </c>
      <c r="M87" s="447"/>
      <c r="N87" s="437"/>
      <c r="O87" s="449"/>
      <c r="P87" s="437"/>
      <c r="Q87" s="449"/>
      <c r="R87" s="449"/>
      <c r="S87" s="407">
        <f t="shared" si="29"/>
        <v>0</v>
      </c>
      <c r="T87" s="407"/>
      <c r="U87" s="407"/>
      <c r="V87" s="407"/>
      <c r="W87" s="407"/>
      <c r="X87" s="407"/>
      <c r="Y87" s="407"/>
      <c r="Z87" s="407"/>
      <c r="AA87" s="40"/>
      <c r="AB87" s="40"/>
      <c r="AC87" s="40"/>
      <c r="AD87" s="40"/>
      <c r="AE87" s="40"/>
      <c r="AF87" s="40"/>
      <c r="AG87" s="40"/>
    </row>
    <row r="88" spans="1:33" ht="14.25" customHeight="1">
      <c r="A88" s="195" t="s">
        <v>129</v>
      </c>
      <c r="B88" s="196">
        <v>4112</v>
      </c>
      <c r="C88" s="196">
        <v>600</v>
      </c>
      <c r="D88" s="197">
        <f>M88</f>
        <v>0</v>
      </c>
      <c r="E88" s="197">
        <f>N88</f>
        <v>0</v>
      </c>
      <c r="F88" s="197">
        <f>O88</f>
        <v>0</v>
      </c>
      <c r="G88" s="197">
        <f>P88</f>
        <v>0</v>
      </c>
      <c r="H88" s="197">
        <f>Q88</f>
        <v>0</v>
      </c>
      <c r="I88" s="197">
        <f>R88</f>
        <v>0</v>
      </c>
      <c r="J88" s="197">
        <f>S88</f>
        <v>0</v>
      </c>
      <c r="K88" s="197">
        <f>T88</f>
        <v>0</v>
      </c>
      <c r="L88" s="197">
        <f>U88</f>
        <v>0</v>
      </c>
      <c r="M88" s="447"/>
      <c r="N88" s="450"/>
      <c r="O88" s="449"/>
      <c r="P88" s="450"/>
      <c r="Q88" s="449"/>
      <c r="R88" s="449"/>
      <c r="S88" s="475">
        <f t="shared" si="29"/>
        <v>0</v>
      </c>
      <c r="T88" s="475"/>
      <c r="U88" s="475"/>
      <c r="V88" s="475"/>
      <c r="W88" s="475"/>
      <c r="X88" s="475"/>
      <c r="Y88" s="475"/>
      <c r="Z88" s="475"/>
      <c r="AA88" s="40"/>
      <c r="AB88" s="40"/>
      <c r="AC88" s="40"/>
      <c r="AD88" s="40"/>
      <c r="AE88" s="40"/>
      <c r="AF88" s="40"/>
      <c r="AG88" s="40"/>
    </row>
    <row r="89" spans="1:33" s="199" customFormat="1" ht="15" customHeight="1">
      <c r="A89" s="194" t="s">
        <v>130</v>
      </c>
      <c r="B89" s="182">
        <v>4113</v>
      </c>
      <c r="C89" s="182">
        <v>610</v>
      </c>
      <c r="D89" s="100">
        <f>M89</f>
        <v>0</v>
      </c>
      <c r="E89" s="100">
        <f>N89</f>
        <v>0</v>
      </c>
      <c r="F89" s="100">
        <f>O89</f>
        <v>0</v>
      </c>
      <c r="G89" s="100">
        <f>P89</f>
        <v>0</v>
      </c>
      <c r="H89" s="100">
        <f>Q89</f>
        <v>0</v>
      </c>
      <c r="I89" s="100">
        <f>R89</f>
        <v>0</v>
      </c>
      <c r="J89" s="100">
        <f>S89</f>
        <v>0</v>
      </c>
      <c r="K89" s="100">
        <f>T89</f>
        <v>0</v>
      </c>
      <c r="L89" s="100">
        <f>U89</f>
        <v>0</v>
      </c>
      <c r="M89" s="441"/>
      <c r="N89" s="437"/>
      <c r="O89" s="441"/>
      <c r="P89" s="437">
        <f>N89+O89-R89</f>
        <v>0</v>
      </c>
      <c r="Q89" s="441"/>
      <c r="R89" s="441"/>
      <c r="S89" s="407">
        <f t="shared" si="29"/>
        <v>0</v>
      </c>
      <c r="T89" s="407"/>
      <c r="U89" s="407"/>
      <c r="V89" s="407"/>
      <c r="W89" s="407"/>
      <c r="X89" s="407"/>
      <c r="Y89" s="407"/>
      <c r="Z89" s="407"/>
      <c r="AA89" s="198"/>
      <c r="AB89" s="198"/>
      <c r="AC89" s="198"/>
      <c r="AD89" s="198"/>
      <c r="AE89" s="198"/>
      <c r="AF89" s="198"/>
      <c r="AG89" s="198"/>
    </row>
    <row r="90" spans="1:33" s="82" customFormat="1" ht="15" customHeight="1" hidden="1">
      <c r="A90" s="200"/>
      <c r="B90" s="201"/>
      <c r="C90" s="201"/>
      <c r="D90" s="151"/>
      <c r="E90" s="145"/>
      <c r="F90" s="145"/>
      <c r="G90" s="145"/>
      <c r="H90" s="145"/>
      <c r="I90" s="145"/>
      <c r="J90" s="145"/>
      <c r="K90" s="483"/>
      <c r="L90" s="145"/>
      <c r="M90" s="453"/>
      <c r="N90" s="455"/>
      <c r="O90" s="453"/>
      <c r="P90" s="455"/>
      <c r="Q90" s="453"/>
      <c r="R90" s="453"/>
      <c r="S90" s="39"/>
      <c r="T90" s="39"/>
      <c r="U90" s="39"/>
      <c r="V90" s="39"/>
      <c r="W90" s="39"/>
      <c r="X90" s="39"/>
      <c r="Y90" s="39"/>
      <c r="Z90" s="39"/>
      <c r="AA90" s="180"/>
      <c r="AB90" s="180"/>
      <c r="AC90" s="180"/>
      <c r="AD90" s="180"/>
      <c r="AE90" s="180"/>
      <c r="AF90" s="180"/>
      <c r="AG90" s="180"/>
    </row>
    <row r="91" spans="1:59" s="199" customFormat="1" ht="16.5" customHeight="1" hidden="1">
      <c r="A91" s="152"/>
      <c r="B91" s="152"/>
      <c r="C91" s="152"/>
      <c r="D91" s="485"/>
      <c r="E91" s="485"/>
      <c r="F91" s="485"/>
      <c r="G91" s="485"/>
      <c r="H91" s="485"/>
      <c r="I91" s="485"/>
      <c r="J91" s="485"/>
      <c r="K91" s="485"/>
      <c r="L91" s="485"/>
      <c r="M91" s="441"/>
      <c r="N91" s="440"/>
      <c r="O91" s="441"/>
      <c r="P91" s="437"/>
      <c r="Q91" s="441"/>
      <c r="R91" s="441"/>
      <c r="S91" s="139"/>
      <c r="T91" s="139"/>
      <c r="U91" s="139"/>
      <c r="V91" s="139"/>
      <c r="W91" s="139"/>
      <c r="X91" s="139"/>
      <c r="Y91" s="103"/>
      <c r="Z91" s="139"/>
      <c r="AA91" s="103"/>
      <c r="AB91" s="103"/>
      <c r="AC91" s="103"/>
      <c r="AD91" s="103"/>
      <c r="AE91" s="103"/>
      <c r="AF91" s="103"/>
      <c r="AG91" s="10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</row>
    <row r="92" spans="1:33" ht="15" customHeight="1" hidden="1">
      <c r="A92" s="190"/>
      <c r="B92" s="190"/>
      <c r="C92" s="190"/>
      <c r="D92" s="100">
        <f>M92</f>
        <v>0</v>
      </c>
      <c r="E92" s="100">
        <f>N92</f>
        <v>0</v>
      </c>
      <c r="F92" s="100">
        <f>O92</f>
        <v>0</v>
      </c>
      <c r="G92" s="100">
        <f>P92</f>
        <v>0</v>
      </c>
      <c r="H92" s="100">
        <f>Q92</f>
        <v>0</v>
      </c>
      <c r="I92" s="100">
        <f>R92</f>
        <v>0</v>
      </c>
      <c r="J92" s="100">
        <f>S92</f>
        <v>0</v>
      </c>
      <c r="K92" s="100">
        <f>T92</f>
        <v>0</v>
      </c>
      <c r="L92" s="100">
        <f>U92</f>
        <v>0</v>
      </c>
      <c r="M92" s="441">
        <f aca="true" t="shared" si="32" ref="M92:R92">M93+M94</f>
        <v>0</v>
      </c>
      <c r="N92" s="441">
        <f t="shared" si="32"/>
        <v>0</v>
      </c>
      <c r="O92" s="441">
        <f t="shared" si="32"/>
        <v>0</v>
      </c>
      <c r="P92" s="441">
        <f t="shared" si="32"/>
        <v>0</v>
      </c>
      <c r="Q92" s="441">
        <f t="shared" si="32"/>
        <v>0</v>
      </c>
      <c r="R92" s="441">
        <f t="shared" si="32"/>
        <v>0</v>
      </c>
      <c r="S92" s="477">
        <f t="shared" si="29"/>
        <v>0</v>
      </c>
      <c r="T92" s="476">
        <f>T93+T94</f>
        <v>0</v>
      </c>
      <c r="U92" s="476">
        <f>U93+U94</f>
        <v>0</v>
      </c>
      <c r="V92" s="477"/>
      <c r="W92" s="477"/>
      <c r="X92" s="477"/>
      <c r="Y92" s="477"/>
      <c r="Z92" s="477"/>
      <c r="AA92" s="40"/>
      <c r="AB92" s="40"/>
      <c r="AC92" s="40"/>
      <c r="AD92" s="40"/>
      <c r="AE92" s="40"/>
      <c r="AF92" s="40"/>
      <c r="AG92" s="40"/>
    </row>
    <row r="93" spans="1:33" ht="15.75" customHeight="1" hidden="1">
      <c r="A93" s="195"/>
      <c r="B93" s="196"/>
      <c r="C93" s="196"/>
      <c r="D93" s="197">
        <f>M93</f>
        <v>0</v>
      </c>
      <c r="E93" s="197">
        <f>N93</f>
        <v>0</v>
      </c>
      <c r="F93" s="197">
        <f>O93</f>
        <v>0</v>
      </c>
      <c r="G93" s="197">
        <f>P93</f>
        <v>0</v>
      </c>
      <c r="H93" s="197">
        <f>Q93</f>
        <v>0</v>
      </c>
      <c r="I93" s="197">
        <f>R93</f>
        <v>0</v>
      </c>
      <c r="J93" s="197">
        <f>S93</f>
        <v>0</v>
      </c>
      <c r="K93" s="197">
        <f>T93</f>
        <v>0</v>
      </c>
      <c r="L93" s="197">
        <f>U93</f>
        <v>0</v>
      </c>
      <c r="M93" s="449"/>
      <c r="N93" s="450"/>
      <c r="O93" s="449"/>
      <c r="P93" s="450"/>
      <c r="Q93" s="449"/>
      <c r="R93" s="449"/>
      <c r="S93" s="475">
        <f t="shared" si="29"/>
        <v>0</v>
      </c>
      <c r="T93" s="475"/>
      <c r="U93" s="475"/>
      <c r="V93" s="475"/>
      <c r="W93" s="475"/>
      <c r="X93" s="475"/>
      <c r="Y93" s="475"/>
      <c r="Z93" s="475"/>
      <c r="AA93" s="40"/>
      <c r="AB93" s="40"/>
      <c r="AC93" s="40"/>
      <c r="AD93" s="40"/>
      <c r="AE93" s="40"/>
      <c r="AF93" s="40"/>
      <c r="AG93" s="40"/>
    </row>
    <row r="94" spans="1:33" s="82" customFormat="1" ht="15" customHeight="1">
      <c r="A94" s="200"/>
      <c r="B94" s="213"/>
      <c r="C94" s="214"/>
      <c r="D94" s="215"/>
      <c r="E94" s="215"/>
      <c r="F94" s="215"/>
      <c r="G94" s="215"/>
      <c r="H94" s="215"/>
      <c r="I94" s="215"/>
      <c r="J94" s="215"/>
      <c r="K94" s="483" t="s">
        <v>86</v>
      </c>
      <c r="L94" s="215"/>
      <c r="M94" s="453"/>
      <c r="N94" s="455"/>
      <c r="O94" s="453"/>
      <c r="P94" s="455"/>
      <c r="Q94" s="453"/>
      <c r="R94" s="453"/>
      <c r="S94" s="39"/>
      <c r="T94" s="39"/>
      <c r="U94" s="39"/>
      <c r="V94" s="39"/>
      <c r="W94" s="39"/>
      <c r="X94" s="39"/>
      <c r="Y94" s="39"/>
      <c r="Z94" s="39"/>
      <c r="AA94" s="180"/>
      <c r="AB94" s="180"/>
      <c r="AC94" s="180"/>
      <c r="AD94" s="180"/>
      <c r="AE94" s="180"/>
      <c r="AF94" s="180"/>
      <c r="AG94" s="180"/>
    </row>
    <row r="95" spans="1:59" s="199" customFormat="1" ht="16.5" customHeight="1">
      <c r="A95" s="152">
        <v>1</v>
      </c>
      <c r="B95" s="152">
        <v>2</v>
      </c>
      <c r="C95" s="152">
        <v>3</v>
      </c>
      <c r="D95" s="485">
        <v>4</v>
      </c>
      <c r="E95" s="485">
        <v>5</v>
      </c>
      <c r="F95" s="485">
        <v>5</v>
      </c>
      <c r="G95" s="485">
        <v>6</v>
      </c>
      <c r="H95" s="485">
        <v>6</v>
      </c>
      <c r="I95" s="485">
        <v>7</v>
      </c>
      <c r="J95" s="485">
        <v>8</v>
      </c>
      <c r="K95" s="485">
        <v>9</v>
      </c>
      <c r="L95" s="485">
        <v>10</v>
      </c>
      <c r="M95" s="441"/>
      <c r="N95" s="440"/>
      <c r="O95" s="441"/>
      <c r="P95" s="437"/>
      <c r="Q95" s="441"/>
      <c r="R95" s="441"/>
      <c r="S95" s="139"/>
      <c r="T95" s="139"/>
      <c r="U95" s="139"/>
      <c r="V95" s="139"/>
      <c r="W95" s="139"/>
      <c r="X95" s="139"/>
      <c r="Y95" s="103"/>
      <c r="Z95" s="139"/>
      <c r="AA95" s="103"/>
      <c r="AB95" s="103"/>
      <c r="AC95" s="103"/>
      <c r="AD95" s="103"/>
      <c r="AE95" s="103"/>
      <c r="AF95" s="103"/>
      <c r="AG95" s="103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</row>
    <row r="96" spans="1:45" ht="18" customHeight="1">
      <c r="A96" s="190" t="s">
        <v>131</v>
      </c>
      <c r="B96" s="190">
        <v>4200</v>
      </c>
      <c r="C96" s="347">
        <v>620</v>
      </c>
      <c r="D96" s="197">
        <f aca="true" t="shared" si="33" ref="D96:L96">M96</f>
        <v>0</v>
      </c>
      <c r="E96" s="197">
        <f t="shared" si="33"/>
        <v>0</v>
      </c>
      <c r="F96" s="197">
        <f t="shared" si="33"/>
        <v>0</v>
      </c>
      <c r="G96" s="197">
        <f t="shared" si="33"/>
        <v>0</v>
      </c>
      <c r="H96" s="197">
        <f t="shared" si="33"/>
        <v>0</v>
      </c>
      <c r="I96" s="197">
        <f t="shared" si="33"/>
        <v>0</v>
      </c>
      <c r="J96" s="197">
        <f t="shared" si="33"/>
        <v>0</v>
      </c>
      <c r="K96" s="197">
        <f t="shared" si="33"/>
        <v>0</v>
      </c>
      <c r="L96" s="197">
        <f t="shared" si="33"/>
        <v>0</v>
      </c>
      <c r="M96" s="323">
        <f>M97+M98</f>
        <v>0</v>
      </c>
      <c r="N96" s="323">
        <f aca="true" t="shared" si="34" ref="N96:AJ96">N97+N98</f>
        <v>0</v>
      </c>
      <c r="O96" s="323">
        <f t="shared" si="34"/>
        <v>0</v>
      </c>
      <c r="P96" s="323">
        <f t="shared" si="34"/>
        <v>0</v>
      </c>
      <c r="Q96" s="323">
        <f t="shared" si="34"/>
        <v>0</v>
      </c>
      <c r="R96" s="323">
        <f t="shared" si="34"/>
        <v>0</v>
      </c>
      <c r="S96" s="323">
        <f t="shared" si="34"/>
        <v>0</v>
      </c>
      <c r="T96" s="323">
        <f t="shared" si="34"/>
        <v>0</v>
      </c>
      <c r="U96" s="323">
        <f t="shared" si="34"/>
        <v>0</v>
      </c>
      <c r="V96" s="348">
        <f t="shared" si="34"/>
        <v>0</v>
      </c>
      <c r="W96" s="348">
        <f t="shared" si="34"/>
        <v>0</v>
      </c>
      <c r="X96" s="348">
        <f t="shared" si="34"/>
        <v>0</v>
      </c>
      <c r="Y96" s="348">
        <f t="shared" si="34"/>
        <v>0</v>
      </c>
      <c r="Z96" s="348">
        <f t="shared" si="34"/>
        <v>0</v>
      </c>
      <c r="AA96" s="348">
        <f t="shared" si="34"/>
        <v>0</v>
      </c>
      <c r="AB96" s="348">
        <f t="shared" si="34"/>
        <v>0</v>
      </c>
      <c r="AC96" s="348">
        <f t="shared" si="34"/>
        <v>0</v>
      </c>
      <c r="AD96" s="348">
        <f t="shared" si="34"/>
        <v>0</v>
      </c>
      <c r="AE96" s="348">
        <f t="shared" si="34"/>
        <v>0</v>
      </c>
      <c r="AF96" s="348">
        <f t="shared" si="34"/>
        <v>0</v>
      </c>
      <c r="AG96" s="348">
        <f t="shared" si="34"/>
        <v>0</v>
      </c>
      <c r="AH96" s="348">
        <f t="shared" si="34"/>
        <v>0</v>
      </c>
      <c r="AI96" s="348">
        <f t="shared" si="34"/>
        <v>0</v>
      </c>
      <c r="AJ96" s="348">
        <f t="shared" si="34"/>
        <v>0</v>
      </c>
      <c r="AK96" s="199"/>
      <c r="AL96" s="199"/>
      <c r="AM96" s="199"/>
      <c r="AN96" s="199"/>
      <c r="AO96" s="199"/>
      <c r="AP96" s="199"/>
      <c r="AQ96" s="199"/>
      <c r="AR96" s="199"/>
      <c r="AS96" s="199"/>
    </row>
    <row r="97" spans="1:45" ht="21" customHeight="1">
      <c r="A97" s="194" t="s">
        <v>132</v>
      </c>
      <c r="B97" s="182">
        <v>4210</v>
      </c>
      <c r="C97" s="349">
        <v>630</v>
      </c>
      <c r="D97" s="197">
        <f>M97</f>
        <v>0</v>
      </c>
      <c r="E97" s="197">
        <f>N97</f>
        <v>0</v>
      </c>
      <c r="F97" s="350"/>
      <c r="G97" s="350"/>
      <c r="H97" s="100">
        <f aca="true" t="shared" si="35" ref="H97:L98">P97</f>
        <v>0</v>
      </c>
      <c r="I97" s="100">
        <f t="shared" si="35"/>
        <v>0</v>
      </c>
      <c r="J97" s="100">
        <f t="shared" si="35"/>
        <v>0</v>
      </c>
      <c r="K97" s="100">
        <f t="shared" si="35"/>
        <v>0</v>
      </c>
      <c r="L97" s="100">
        <f t="shared" si="35"/>
        <v>0</v>
      </c>
      <c r="M97" s="348"/>
      <c r="N97" s="324"/>
      <c r="O97" s="324"/>
      <c r="P97" s="324"/>
      <c r="Q97" s="324"/>
      <c r="R97" s="324"/>
      <c r="S97" s="407">
        <f>Q97+R97-U97</f>
        <v>0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</row>
    <row r="98" spans="1:45" ht="18" customHeight="1" hidden="1">
      <c r="A98" s="194" t="s">
        <v>133</v>
      </c>
      <c r="B98" s="218">
        <v>4220</v>
      </c>
      <c r="C98" s="351">
        <v>680</v>
      </c>
      <c r="D98" s="197">
        <f>M98</f>
        <v>0</v>
      </c>
      <c r="E98" s="197">
        <f>N98</f>
        <v>0</v>
      </c>
      <c r="F98" s="350"/>
      <c r="G98" s="350"/>
      <c r="H98" s="100">
        <f t="shared" si="35"/>
        <v>0</v>
      </c>
      <c r="I98" s="100">
        <f t="shared" si="35"/>
        <v>0</v>
      </c>
      <c r="J98" s="100">
        <f t="shared" si="35"/>
        <v>0</v>
      </c>
      <c r="K98" s="100">
        <f t="shared" si="35"/>
        <v>0</v>
      </c>
      <c r="L98" s="100">
        <f t="shared" si="35"/>
        <v>0</v>
      </c>
      <c r="M98" s="348"/>
      <c r="N98" s="324"/>
      <c r="O98" s="324"/>
      <c r="P98" s="324"/>
      <c r="Q98" s="324"/>
      <c r="R98" s="324"/>
      <c r="S98" s="407">
        <f>Q98+R98-U98</f>
        <v>0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</row>
    <row r="99" spans="1:45" ht="15.75" customHeight="1">
      <c r="A99" s="220" t="s">
        <v>76</v>
      </c>
      <c r="B99" s="218">
        <v>5000</v>
      </c>
      <c r="C99" s="351">
        <v>640</v>
      </c>
      <c r="D99" s="354" t="s">
        <v>134</v>
      </c>
      <c r="E99" s="197">
        <f>N99</f>
        <v>0</v>
      </c>
      <c r="F99" s="350"/>
      <c r="G99" s="350"/>
      <c r="H99" s="354" t="s">
        <v>134</v>
      </c>
      <c r="I99" s="354" t="s">
        <v>134</v>
      </c>
      <c r="J99" s="354" t="s">
        <v>134</v>
      </c>
      <c r="K99" s="354" t="s">
        <v>134</v>
      </c>
      <c r="L99" s="354" t="s">
        <v>134</v>
      </c>
      <c r="M99" s="354" t="s">
        <v>134</v>
      </c>
      <c r="N99" s="324"/>
      <c r="O99" s="324"/>
      <c r="P99" s="324"/>
      <c r="Q99" s="354" t="s">
        <v>134</v>
      </c>
      <c r="R99" s="354" t="s">
        <v>134</v>
      </c>
      <c r="S99" s="354" t="s">
        <v>134</v>
      </c>
      <c r="T99" s="354" t="s">
        <v>134</v>
      </c>
      <c r="U99" s="354" t="s">
        <v>134</v>
      </c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</row>
    <row r="100" spans="1:45" ht="17.25" customHeight="1">
      <c r="A100" s="220" t="s">
        <v>125</v>
      </c>
      <c r="B100" s="218">
        <v>9000</v>
      </c>
      <c r="C100" s="351">
        <v>650</v>
      </c>
      <c r="D100" s="100">
        <f>M100</f>
        <v>0</v>
      </c>
      <c r="E100" s="100">
        <f>N100</f>
        <v>0</v>
      </c>
      <c r="F100" s="100">
        <f aca="true" t="shared" si="36" ref="F100:L100">N100</f>
        <v>0</v>
      </c>
      <c r="G100" s="100">
        <f t="shared" si="36"/>
        <v>0</v>
      </c>
      <c r="H100" s="100">
        <f t="shared" si="36"/>
        <v>0</v>
      </c>
      <c r="I100" s="100">
        <f t="shared" si="36"/>
        <v>0</v>
      </c>
      <c r="J100" s="100">
        <f t="shared" si="36"/>
        <v>0</v>
      </c>
      <c r="K100" s="100">
        <f t="shared" si="36"/>
        <v>0</v>
      </c>
      <c r="L100" s="100">
        <f t="shared" si="36"/>
        <v>0</v>
      </c>
      <c r="M100" s="418"/>
      <c r="N100" s="348"/>
      <c r="O100" s="324"/>
      <c r="P100" s="324"/>
      <c r="Q100" s="324"/>
      <c r="R100" s="324"/>
      <c r="S100" s="407">
        <f>Q100+R100-U100</f>
        <v>0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</row>
    <row r="101" spans="1:45" s="228" customFormat="1" ht="18" customHeight="1">
      <c r="A101" s="222" t="s">
        <v>135</v>
      </c>
      <c r="B101" s="9"/>
      <c r="C101" s="223"/>
      <c r="D101" s="224"/>
      <c r="E101" s="224"/>
      <c r="F101" s="225"/>
      <c r="G101" s="225"/>
      <c r="H101" s="225"/>
      <c r="I101" s="225"/>
      <c r="J101" s="225"/>
      <c r="K101" s="224"/>
      <c r="L101" s="224"/>
      <c r="M101" s="226"/>
      <c r="N101" s="225"/>
      <c r="O101" s="225"/>
      <c r="P101" s="225"/>
      <c r="Q101" s="225"/>
      <c r="R101" s="225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360"/>
      <c r="AN101" s="361"/>
      <c r="AO101" s="361"/>
      <c r="AP101" s="361"/>
      <c r="AQ101" s="361"/>
      <c r="AR101" s="362"/>
      <c r="AS101" s="362"/>
    </row>
    <row r="102" spans="1:38" s="228" customFormat="1" ht="36.75" customHeight="1" thickBot="1">
      <c r="A102" s="229" t="s">
        <v>136</v>
      </c>
      <c r="B102" s="230"/>
      <c r="C102" s="231"/>
      <c r="D102" s="232"/>
      <c r="E102" s="233"/>
      <c r="F102" s="39"/>
      <c r="G102" s="39"/>
      <c r="H102" s="39"/>
      <c r="I102" s="39"/>
      <c r="J102" s="363" t="s">
        <v>137</v>
      </c>
      <c r="K102" s="363"/>
      <c r="L102" s="224"/>
      <c r="M102" s="226"/>
      <c r="N102" s="225"/>
      <c r="O102" s="225"/>
      <c r="P102" s="225"/>
      <c r="Q102" s="225"/>
      <c r="R102" s="225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18" s="228" customFormat="1" ht="18" customHeight="1">
      <c r="A103" s="229"/>
      <c r="B103" s="230"/>
      <c r="C103" s="364" t="s">
        <v>138</v>
      </c>
      <c r="D103" s="364"/>
      <c r="E103" s="233"/>
      <c r="F103" s="38"/>
      <c r="G103" s="38"/>
      <c r="H103" s="38"/>
      <c r="I103" s="38"/>
      <c r="J103" s="243" t="s">
        <v>139</v>
      </c>
      <c r="K103" s="243"/>
      <c r="L103" s="235"/>
      <c r="M103" s="236"/>
      <c r="N103" s="227"/>
      <c r="O103" s="227"/>
      <c r="P103" s="227"/>
      <c r="Q103" s="227"/>
      <c r="R103" s="227"/>
    </row>
    <row r="104" spans="1:18" s="228" customFormat="1" ht="42" customHeight="1" thickBot="1">
      <c r="A104" s="229" t="s">
        <v>140</v>
      </c>
      <c r="B104" s="106"/>
      <c r="C104" s="239"/>
      <c r="D104" s="230"/>
      <c r="E104" s="233"/>
      <c r="F104" s="38"/>
      <c r="G104" s="38"/>
      <c r="H104" s="38"/>
      <c r="I104" s="38"/>
      <c r="J104" s="240" t="s">
        <v>141</v>
      </c>
      <c r="K104" s="241"/>
      <c r="L104" s="235"/>
      <c r="M104" s="236"/>
      <c r="N104" s="227"/>
      <c r="O104" s="227"/>
      <c r="P104" s="227"/>
      <c r="Q104" s="227"/>
      <c r="R104" s="227"/>
    </row>
    <row r="105" spans="1:18" s="228" customFormat="1" ht="18" customHeight="1">
      <c r="A105" s="44"/>
      <c r="B105" s="9"/>
      <c r="C105" s="237" t="s">
        <v>138</v>
      </c>
      <c r="D105" s="237"/>
      <c r="E105" s="242"/>
      <c r="F105" s="38"/>
      <c r="G105" s="38"/>
      <c r="H105" s="38"/>
      <c r="I105" s="38"/>
      <c r="J105" s="243" t="s">
        <v>139</v>
      </c>
      <c r="K105" s="243"/>
      <c r="L105" s="235"/>
      <c r="M105" s="236"/>
      <c r="N105" s="227"/>
      <c r="O105" s="227"/>
      <c r="P105" s="227"/>
      <c r="Q105" s="227"/>
      <c r="R105" s="227"/>
    </row>
    <row r="106" spans="1:18" s="228" customFormat="1" ht="18" customHeight="1">
      <c r="A106" s="43" t="s">
        <v>142</v>
      </c>
      <c r="B106" s="244"/>
      <c r="C106" s="245"/>
      <c r="D106" s="245"/>
      <c r="E106" s="223"/>
      <c r="F106" s="246"/>
      <c r="G106" s="246"/>
      <c r="H106" s="246"/>
      <c r="I106" s="246"/>
      <c r="J106" s="246"/>
      <c r="K106" s="223"/>
      <c r="L106" s="235"/>
      <c r="M106" s="236"/>
      <c r="N106" s="227"/>
      <c r="O106" s="227"/>
      <c r="P106" s="227"/>
      <c r="Q106" s="227"/>
      <c r="R106" s="227"/>
    </row>
    <row r="107" spans="1:18" s="253" customFormat="1" ht="18" customHeight="1">
      <c r="A107" s="247"/>
      <c r="B107" s="248"/>
      <c r="C107" s="248"/>
      <c r="D107" s="249"/>
      <c r="E107" s="249"/>
      <c r="F107" s="250"/>
      <c r="G107" s="249"/>
      <c r="H107" s="251"/>
      <c r="I107" s="249"/>
      <c r="J107" s="252"/>
      <c r="K107" s="249"/>
      <c r="L107" s="224"/>
      <c r="M107" s="226"/>
      <c r="N107" s="225"/>
      <c r="O107" s="225"/>
      <c r="P107" s="225"/>
      <c r="Q107" s="225"/>
      <c r="R107" s="225"/>
    </row>
    <row r="112" ht="17.25" customHeight="1">
      <c r="A112" s="365" t="s">
        <v>143</v>
      </c>
    </row>
  </sheetData>
  <mergeCells count="11">
    <mergeCell ref="C105:D105"/>
    <mergeCell ref="J105:K105"/>
    <mergeCell ref="A7:J7"/>
    <mergeCell ref="A16:C16"/>
    <mergeCell ref="J102:K102"/>
    <mergeCell ref="C103:D103"/>
    <mergeCell ref="J103:K103"/>
    <mergeCell ref="I2:K2"/>
    <mergeCell ref="I3:K3"/>
    <mergeCell ref="I4:K4"/>
    <mergeCell ref="A6:L6"/>
  </mergeCells>
  <printOptions/>
  <pageMargins left="0.24" right="0.16" top="0.2" bottom="0.2" header="0.2" footer="0.2"/>
  <pageSetup horizontalDpi="600" verticalDpi="600" orientation="landscape" paperSize="9" scale="71" r:id="rId1"/>
  <rowBreaks count="2" manualBreakCount="2">
    <brk id="43" max="11" man="1"/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cp:lastPrinted>2017-02-23T07:25:43Z</cp:lastPrinted>
  <dcterms:created xsi:type="dcterms:W3CDTF">2017-02-23T07:03:31Z</dcterms:created>
  <dcterms:modified xsi:type="dcterms:W3CDTF">2017-02-23T07:26:37Z</dcterms:modified>
  <cp:category/>
  <cp:version/>
  <cp:contentType/>
  <cp:contentStatus/>
</cp:coreProperties>
</file>