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50" windowWidth="2041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<sst xmlns="http://schemas.openxmlformats.org/spreadsheetml/2006/main" count="130" uniqueCount="124">
  <si>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</si>
  <si>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</si>
  <si>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</si>
  <si>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</si>
  <si>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</si>
  <si>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</si>
  <si>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</si>
  <si>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</si>
  <si>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</si>
  <si>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</si>
  <si>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</si>
  <si>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</si>
  <si>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</si>
  <si>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</si>
  <si>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</si>
  <si>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</si>
  <si>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</si>
  <si>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</si>
  <si>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</si>
  <si>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</si>
  <si>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</si>
  <si>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</si>
  <si>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</si>
  <si>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</si>
  <si>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</si>
  <si>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</si>
  <si>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</si>
  <si>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</si>
  <si>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</si>
  <si>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</si>
  <si>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</si>
  <si>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</si>
  <si>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</si>
  <si>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</si>
  <si>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</si>
  <si>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</si>
  <si>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</si>
  <si>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</si>
  <si>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</si>
  <si>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</si>
  <si>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</si>
  <si>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</si>
  <si>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</si>
  <si>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</si>
  <si>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</si>
  <si>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</si>
  <si>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</si>
  <si>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</si>
  <si>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</si>
  <si>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</si>
  <si>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</si>
  <si>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</si>
  <si>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</si>
  <si>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</si>
  <si>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</si>
  <si>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</si>
  <si>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</si>
  <si>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</si>
  <si>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</si>
  <si>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</si>
  <si>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</si>
  <si>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</si>
  <si>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</si>
  <si>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</si>
  <si>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</si>
  <si>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</si>
  <si>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</si>
  <si>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</si>
  <si>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</si>
  <si>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</si>
  <si>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</si>
  <si>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</si>
  <si>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</si>
  <si>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</si>
  <si>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</si>
  <si>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</si>
  <si>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</si>
  <si>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</si>
  <si>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</si>
  <si>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</si>
  <si>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</si>
  <si>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</si>
  <si>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</si>
  <si>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</si>
  <si>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</si>
  <si>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</si>
  <si>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</si>
  <si>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</si>
  <si>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</si>
  <si>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</si>
  <si>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</si>
  <si>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</si>
  <si>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</si>
  <si>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</si>
  <si>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</si>
  <si>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</si>
  <si>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</si>
  <si>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</si>
  <si>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</si>
  <si>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</si>
  <si>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</si>
  <si>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</si>
  <si>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</si>
  <si>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</si>
  <si>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</si>
  <si>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</si>
  <si>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</si>
  <si>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</si>
  <si>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</si>
  <si>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</si>
  <si>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</si>
  <si>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</si>
  <si>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</si>
  <si>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План на           січень - серпень з урахуванням змін, 
тис. грн.</t>
  </si>
  <si>
    <t>План на               январь - август с учетом изменений,       тыс. грн.</t>
  </si>
  <si>
    <t>в 2.7р.б.</t>
  </si>
  <si>
    <t>в 2,7 р.б.</t>
  </si>
  <si>
    <t>в 1,9 р.б.</t>
  </si>
  <si>
    <t>в 2,0 р.б.</t>
  </si>
  <si>
    <t>в 2,0 р.б</t>
  </si>
  <si>
    <t>в 2,3 р.б.</t>
  </si>
  <si>
    <t>Надійшло           з 01 січня            по 27 серпня,            тис. грн.</t>
  </si>
  <si>
    <t>2,3 р.б.</t>
  </si>
  <si>
    <t xml:space="preserve">Поступило          с 01 января   по 27 августа,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</si>
</sst>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8" fillId="0" borderId="0" xfId="0" applyFont="1" applyBorder="1" applyAlignment="1">
      <alignment/>
    </xf>
    <xf numFmtId="205" fontId="1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2" fillId="0" borderId="12" xfId="0" applyFont="1" applyFill="1" applyBorder="1" applyAlignment="1">
      <alignment vertical="center"/>
    </xf>
    <xf numFmtId="205" fontId="22" fillId="0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53">
      <selection activeCell="B57" sqref="B57:F5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8" t="s">
        <v>100</v>
      </c>
      <c r="B2" s="128"/>
      <c r="C2" s="128"/>
      <c r="D2" s="128"/>
      <c r="E2" s="128"/>
      <c r="F2" s="128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113</v>
      </c>
      <c r="D4" s="69" t="s">
        <v>121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1239030</v>
      </c>
      <c r="D7" s="45">
        <v>1172591.25</v>
      </c>
      <c r="E7" s="46">
        <f>D7/B7*100</f>
        <v>59.44744038481428</v>
      </c>
      <c r="F7" s="47">
        <f>D7/C7*100</f>
        <v>94.63784169874822</v>
      </c>
    </row>
    <row r="8" spans="1:6" ht="15">
      <c r="A8" s="56" t="s">
        <v>48</v>
      </c>
      <c r="B8" s="48">
        <v>1273.8</v>
      </c>
      <c r="C8" s="44">
        <v>1233.8</v>
      </c>
      <c r="D8" s="45">
        <v>893.524</v>
      </c>
      <c r="E8" s="46">
        <f>D8/B8*100</f>
        <v>70.14633380436489</v>
      </c>
      <c r="F8" s="47">
        <f>D8/C8*100</f>
        <v>72.42048954449668</v>
      </c>
    </row>
    <row r="9" spans="1:6" ht="15">
      <c r="A9" s="55" t="s">
        <v>57</v>
      </c>
      <c r="B9" s="48">
        <v>164460</v>
      </c>
      <c r="C9" s="48">
        <v>103455</v>
      </c>
      <c r="D9" s="45">
        <v>99932.846</v>
      </c>
      <c r="E9" s="46">
        <f aca="true" t="shared" si="0" ref="E9:E58">D9/B9*100</f>
        <v>60.76422595159917</v>
      </c>
      <c r="F9" s="47">
        <f aca="true" t="shared" si="1" ref="F9:F55">D9/C9*100</f>
        <v>96.59547242762554</v>
      </c>
    </row>
    <row r="10" spans="1:6" ht="15">
      <c r="A10" s="56" t="s">
        <v>42</v>
      </c>
      <c r="B10" s="49">
        <f>B11+B15+B17</f>
        <v>645720</v>
      </c>
      <c r="C10" s="49">
        <f>C11+C15+C17</f>
        <v>438784.4</v>
      </c>
      <c r="D10" s="49">
        <f>D11+D15+D16+D17</f>
        <v>488307.849</v>
      </c>
      <c r="E10" s="46">
        <f t="shared" si="0"/>
        <v>75.62222774577216</v>
      </c>
      <c r="F10" s="47">
        <f t="shared" si="1"/>
        <v>111.28651086957512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221523.4</v>
      </c>
      <c r="D11" s="52">
        <f>SUM(D12:D14)</f>
        <v>222098.786</v>
      </c>
      <c r="E11" s="46">
        <f t="shared" si="0"/>
        <v>68.37174793744613</v>
      </c>
      <c r="F11" s="47">
        <f t="shared" si="1"/>
        <v>100.25974050596913</v>
      </c>
    </row>
    <row r="12" spans="1:6" s="12" customFormat="1" ht="30.75">
      <c r="A12" s="50" t="s">
        <v>44</v>
      </c>
      <c r="B12" s="51">
        <v>35440</v>
      </c>
      <c r="C12" s="51">
        <v>25822</v>
      </c>
      <c r="D12" s="53">
        <v>25277.794</v>
      </c>
      <c r="E12" s="46">
        <f t="shared" si="0"/>
        <v>71.32560383747179</v>
      </c>
      <c r="F12" s="47">
        <f t="shared" si="1"/>
        <v>97.89247153589963</v>
      </c>
    </row>
    <row r="13" spans="1:6" s="12" customFormat="1" ht="15">
      <c r="A13" s="50" t="s">
        <v>23</v>
      </c>
      <c r="B13" s="51">
        <v>284900</v>
      </c>
      <c r="C13" s="51">
        <v>192641.4</v>
      </c>
      <c r="D13" s="53">
        <v>194792.407</v>
      </c>
      <c r="E13" s="46">
        <f t="shared" si="0"/>
        <v>68.37220322920324</v>
      </c>
      <c r="F13" s="47">
        <f t="shared" si="1"/>
        <v>101.1165860505582</v>
      </c>
    </row>
    <row r="14" spans="1:6" s="12" customFormat="1" ht="15">
      <c r="A14" s="50" t="s">
        <v>24</v>
      </c>
      <c r="B14" s="51">
        <v>4500</v>
      </c>
      <c r="C14" s="51">
        <v>3060</v>
      </c>
      <c r="D14" s="75">
        <v>2028.585</v>
      </c>
      <c r="E14" s="46">
        <f t="shared" si="0"/>
        <v>45.07966666666667</v>
      </c>
      <c r="F14" s="47">
        <f t="shared" si="1"/>
        <v>66.2936274509804</v>
      </c>
    </row>
    <row r="15" spans="1:6" s="12" customFormat="1" ht="15">
      <c r="A15" s="54" t="s">
        <v>25</v>
      </c>
      <c r="B15" s="51">
        <v>550</v>
      </c>
      <c r="C15" s="51">
        <v>341</v>
      </c>
      <c r="D15" s="53">
        <v>679.718</v>
      </c>
      <c r="E15" s="46">
        <f t="shared" si="0"/>
        <v>123.58509090909091</v>
      </c>
      <c r="F15" s="47" t="s">
        <v>118</v>
      </c>
    </row>
    <row r="16" spans="1:6" s="12" customFormat="1" ht="52.5" customHeight="1">
      <c r="A16" s="54" t="s">
        <v>94</v>
      </c>
      <c r="B16" s="51"/>
      <c r="C16" s="51"/>
      <c r="D16" s="53">
        <v>3.879</v>
      </c>
      <c r="E16" s="46"/>
      <c r="F16" s="108"/>
    </row>
    <row r="17" spans="1:6" s="12" customFormat="1" ht="21" customHeight="1">
      <c r="A17" s="54" t="s">
        <v>71</v>
      </c>
      <c r="B17" s="51">
        <v>320330</v>
      </c>
      <c r="C17" s="51">
        <v>216920</v>
      </c>
      <c r="D17" s="53">
        <v>265525.466</v>
      </c>
      <c r="E17" s="46">
        <f t="shared" si="0"/>
        <v>82.89122654762276</v>
      </c>
      <c r="F17" s="47">
        <f t="shared" si="1"/>
        <v>122.40709293748849</v>
      </c>
    </row>
    <row r="18" spans="1:6" ht="15">
      <c r="A18" s="55" t="s">
        <v>27</v>
      </c>
      <c r="B18" s="48">
        <v>500</v>
      </c>
      <c r="C18" s="48">
        <v>320</v>
      </c>
      <c r="D18" s="43">
        <v>738.825</v>
      </c>
      <c r="E18" s="46">
        <f t="shared" si="0"/>
        <v>147.76500000000001</v>
      </c>
      <c r="F18" s="108" t="s">
        <v>122</v>
      </c>
    </row>
    <row r="19" spans="1:6" ht="15">
      <c r="A19" s="55" t="s">
        <v>53</v>
      </c>
      <c r="B19" s="48">
        <v>33900</v>
      </c>
      <c r="C19" s="48">
        <v>24680</v>
      </c>
      <c r="D19" s="45">
        <v>15998.039</v>
      </c>
      <c r="E19" s="46">
        <f t="shared" si="0"/>
        <v>47.19185545722714</v>
      </c>
      <c r="F19" s="108">
        <f t="shared" si="1"/>
        <v>64.82187601296596</v>
      </c>
    </row>
    <row r="20" spans="1:6" ht="62.25">
      <c r="A20" s="55" t="s">
        <v>28</v>
      </c>
      <c r="B20" s="48">
        <v>10500</v>
      </c>
      <c r="C20" s="48">
        <v>6905</v>
      </c>
      <c r="D20" s="45">
        <v>7904.38</v>
      </c>
      <c r="E20" s="46">
        <f t="shared" si="0"/>
        <v>75.27980952380953</v>
      </c>
      <c r="F20" s="47">
        <f t="shared" si="1"/>
        <v>114.47328023171615</v>
      </c>
    </row>
    <row r="21" spans="1:6" ht="15">
      <c r="A21" s="55" t="s">
        <v>29</v>
      </c>
      <c r="B21" s="48">
        <v>565</v>
      </c>
      <c r="C21" s="48">
        <v>331.7</v>
      </c>
      <c r="D21" s="45">
        <v>260.208</v>
      </c>
      <c r="E21" s="46">
        <f t="shared" si="0"/>
        <v>46.05451327433629</v>
      </c>
      <c r="F21" s="47">
        <f t="shared" si="1"/>
        <v>78.44678926741032</v>
      </c>
    </row>
    <row r="22" spans="1:6" ht="15">
      <c r="A22" s="56" t="s">
        <v>30</v>
      </c>
      <c r="B22" s="48">
        <v>6220</v>
      </c>
      <c r="C22" s="48">
        <v>4144</v>
      </c>
      <c r="D22" s="43">
        <v>4815.835</v>
      </c>
      <c r="E22" s="46">
        <f t="shared" si="0"/>
        <v>77.425</v>
      </c>
      <c r="F22" s="47">
        <f t="shared" si="1"/>
        <v>116.21223455598455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1791442.7559999998</v>
      </c>
      <c r="E23" s="77">
        <f t="shared" si="0"/>
        <v>63.176341930950755</v>
      </c>
      <c r="F23" s="109">
        <f t="shared" si="1"/>
        <v>98.49131964937398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1276206.719</v>
      </c>
      <c r="D24" s="48">
        <f>SUM(D25:D42)</f>
        <v>1211566.856</v>
      </c>
      <c r="E24" s="46">
        <f t="shared" si="0"/>
        <v>66.89432923345383</v>
      </c>
      <c r="F24" s="47">
        <f t="shared" si="1"/>
        <v>94.93500057336713</v>
      </c>
    </row>
    <row r="25" spans="1:6" ht="86.25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9.75" customHeight="1">
      <c r="A26" s="73" t="s">
        <v>33</v>
      </c>
      <c r="B26" s="96">
        <v>494149.2</v>
      </c>
      <c r="C26" s="96">
        <v>355978.8</v>
      </c>
      <c r="D26" s="60">
        <v>355978.8</v>
      </c>
      <c r="E26" s="46">
        <f t="shared" si="0"/>
        <v>72.0387283840589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239073.3</v>
      </c>
      <c r="D27" s="60">
        <v>239073.3</v>
      </c>
      <c r="E27" s="46">
        <f t="shared" si="0"/>
        <v>66.66663878122786</v>
      </c>
      <c r="F27" s="47">
        <f t="shared" si="1"/>
        <v>100</v>
      </c>
    </row>
    <row r="28" spans="1:6" ht="69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325.5" customHeight="1">
      <c r="A29" s="88" t="s">
        <v>77</v>
      </c>
      <c r="B29" s="100">
        <v>168026.4</v>
      </c>
      <c r="C29" s="100">
        <v>154995.149</v>
      </c>
      <c r="D29" s="60">
        <v>154638.129</v>
      </c>
      <c r="E29" s="46">
        <f t="shared" si="0"/>
        <v>92.03204317892903</v>
      </c>
      <c r="F29" s="47">
        <f t="shared" si="1"/>
        <v>99.76965730714578</v>
      </c>
    </row>
    <row r="30" spans="1:6" ht="102" customHeight="1">
      <c r="A30" s="97" t="s">
        <v>60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</row>
    <row r="31" spans="1:6" ht="298.5" customHeight="1">
      <c r="A31" s="98" t="s">
        <v>61</v>
      </c>
      <c r="B31" s="101">
        <v>647626.4</v>
      </c>
      <c r="C31" s="101">
        <v>408285.11</v>
      </c>
      <c r="D31" s="60">
        <v>345628.733</v>
      </c>
      <c r="E31" s="46">
        <f t="shared" si="0"/>
        <v>53.36853670573034</v>
      </c>
      <c r="F31" s="47">
        <f t="shared" si="1"/>
        <v>84.65376878426942</v>
      </c>
    </row>
    <row r="32" spans="1:6" ht="259.5" customHeight="1">
      <c r="A32" s="98" t="s">
        <v>78</v>
      </c>
      <c r="B32" s="101">
        <v>6173</v>
      </c>
      <c r="C32" s="101">
        <v>3964.968</v>
      </c>
      <c r="D32" s="60">
        <v>3912.51</v>
      </c>
      <c r="E32" s="46">
        <f t="shared" si="0"/>
        <v>63.38101409363357</v>
      </c>
      <c r="F32" s="47">
        <f t="shared" si="1"/>
        <v>98.67696284055761</v>
      </c>
    </row>
    <row r="33" spans="1:6" ht="63.75" customHeight="1">
      <c r="A33" s="98" t="s">
        <v>75</v>
      </c>
      <c r="B33" s="101">
        <v>2081.514</v>
      </c>
      <c r="C33" s="59">
        <v>1389.53</v>
      </c>
      <c r="D33" s="60">
        <v>1389.53</v>
      </c>
      <c r="E33" s="46">
        <f t="shared" si="0"/>
        <v>66.75573644952664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70.5" customHeight="1">
      <c r="A35" s="113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4"/>
    </row>
    <row r="36" spans="1:6" ht="84.75" customHeight="1">
      <c r="A36" s="98" t="s">
        <v>73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47">
        <f t="shared" si="1"/>
        <v>100</v>
      </c>
    </row>
    <row r="37" spans="1:6" ht="102" customHeight="1">
      <c r="A37" s="113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28542</v>
      </c>
      <c r="D38" s="60">
        <v>28542</v>
      </c>
      <c r="E38" s="46">
        <f t="shared" si="0"/>
        <v>69.10728553788044</v>
      </c>
      <c r="F38" s="47">
        <f t="shared" si="1"/>
        <v>100</v>
      </c>
    </row>
    <row r="39" spans="1:6" ht="49.5" customHeight="1">
      <c r="A39" s="98" t="s">
        <v>96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</row>
    <row r="40" spans="1:6" ht="49.5" customHeight="1">
      <c r="A40" s="113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5228.446</v>
      </c>
      <c r="D42" s="60">
        <v>4378.172</v>
      </c>
      <c r="E42" s="46">
        <f t="shared" si="0"/>
        <v>31.10817046948755</v>
      </c>
      <c r="F42" s="47">
        <f t="shared" si="1"/>
        <v>83.73753884041261</v>
      </c>
    </row>
    <row r="43" spans="1:6" s="10" customFormat="1" ht="15">
      <c r="A43" s="94" t="s">
        <v>35</v>
      </c>
      <c r="B43" s="58">
        <f>B23+B24</f>
        <v>4646788.066</v>
      </c>
      <c r="C43" s="61">
        <f>C23+C24</f>
        <v>3095090.619</v>
      </c>
      <c r="D43" s="62">
        <f>D23+D24</f>
        <v>3003009.6119999997</v>
      </c>
      <c r="E43" s="77">
        <f t="shared" si="0"/>
        <v>64.6254911854635</v>
      </c>
      <c r="F43" s="78">
        <f t="shared" si="1"/>
        <v>97.02493340793521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713</v>
      </c>
      <c r="D45" s="63">
        <v>557.004</v>
      </c>
      <c r="E45" s="102">
        <f t="shared" si="0"/>
        <v>61.88933333333334</v>
      </c>
      <c r="F45" s="47">
        <f t="shared" si="1"/>
        <v>78.12117812061712</v>
      </c>
    </row>
    <row r="46" spans="1:6" ht="66" customHeight="1">
      <c r="A46" s="55" t="s">
        <v>37</v>
      </c>
      <c r="B46" s="48">
        <v>1200</v>
      </c>
      <c r="C46" s="48">
        <v>485</v>
      </c>
      <c r="D46" s="48">
        <v>1303.492</v>
      </c>
      <c r="E46" s="102">
        <f t="shared" si="0"/>
        <v>108.62433333333333</v>
      </c>
      <c r="F46" s="47" t="s">
        <v>116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47" t="s">
        <v>117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8230</v>
      </c>
      <c r="D48" s="48">
        <v>2961.923</v>
      </c>
      <c r="E48" s="102">
        <f t="shared" si="0"/>
        <v>23.32222834645669</v>
      </c>
      <c r="F48" s="47">
        <f t="shared" si="1"/>
        <v>35.98934386391252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367.583</v>
      </c>
      <c r="E50" s="102">
        <f>D50/B50*100</f>
        <v>9.189575000000001</v>
      </c>
      <c r="F50" s="47">
        <f>D50/C50*100</f>
        <v>18.379150000000003</v>
      </c>
    </row>
    <row r="51" spans="1:6" s="14" customFormat="1" ht="63" customHeight="1">
      <c r="A51" s="55" t="s">
        <v>107</v>
      </c>
      <c r="B51" s="48">
        <v>3000</v>
      </c>
      <c r="C51" s="48">
        <v>3000</v>
      </c>
      <c r="D51" s="48">
        <v>3000</v>
      </c>
      <c r="E51" s="102">
        <f>D51/B51*100</f>
        <v>100</v>
      </c>
      <c r="F51" s="47">
        <f>D51/C51*100</f>
        <v>100</v>
      </c>
    </row>
    <row r="52" spans="1:6" s="10" customFormat="1" ht="15">
      <c r="A52" s="74" t="s">
        <v>109</v>
      </c>
      <c r="B52" s="58">
        <f>SUM(B45:B51)</f>
        <v>26500</v>
      </c>
      <c r="C52" s="58">
        <f>SUM(C45:C48:C49:C51)</f>
        <v>16028</v>
      </c>
      <c r="D52" s="58">
        <f>SUM(D45:D51)</f>
        <v>8387.757999999998</v>
      </c>
      <c r="E52" s="104">
        <f t="shared" si="0"/>
        <v>31.651916981132068</v>
      </c>
      <c r="F52" s="78">
        <f t="shared" si="1"/>
        <v>52.33190666333915</v>
      </c>
    </row>
    <row r="53" spans="1:6" s="10" customFormat="1" ht="15">
      <c r="A53" s="74" t="s">
        <v>32</v>
      </c>
      <c r="B53" s="58">
        <f>B54</f>
        <v>398</v>
      </c>
      <c r="C53" s="58">
        <f>C54</f>
        <v>398</v>
      </c>
      <c r="D53" s="58"/>
      <c r="E53" s="104"/>
      <c r="F53" s="78"/>
    </row>
    <row r="54" spans="1:6" s="10" customFormat="1" ht="109.5">
      <c r="A54" s="93" t="s">
        <v>108</v>
      </c>
      <c r="B54" s="48">
        <v>398</v>
      </c>
      <c r="C54" s="48">
        <v>398</v>
      </c>
      <c r="D54" s="58"/>
      <c r="E54" s="102"/>
      <c r="F54" s="47"/>
    </row>
    <row r="55" spans="1:6" s="10" customFormat="1" ht="15">
      <c r="A55" s="74" t="s">
        <v>39</v>
      </c>
      <c r="B55" s="58">
        <f>B52+B53</f>
        <v>26898</v>
      </c>
      <c r="C55" s="58">
        <f>C52+C53</f>
        <v>16426</v>
      </c>
      <c r="D55" s="58">
        <f>D52+D53</f>
        <v>8387.757999999998</v>
      </c>
      <c r="E55" s="104">
        <f t="shared" si="0"/>
        <v>31.18357498698787</v>
      </c>
      <c r="F55" s="78">
        <f t="shared" si="1"/>
        <v>51.0639108730062</v>
      </c>
    </row>
    <row r="56" spans="1:6" s="76" customFormat="1" ht="15">
      <c r="A56" s="74" t="s">
        <v>40</v>
      </c>
      <c r="B56" s="58">
        <f>B43+B55</f>
        <v>4673686.066</v>
      </c>
      <c r="C56" s="58">
        <f>C43+C55</f>
        <v>3111516.619</v>
      </c>
      <c r="D56" s="58">
        <f>D43+D55</f>
        <v>3011397.3699999996</v>
      </c>
      <c r="E56" s="77">
        <f t="shared" si="0"/>
        <v>64.43302625538392</v>
      </c>
      <c r="F56" s="78">
        <f>D56/C56*100</f>
        <v>96.78230068293264</v>
      </c>
    </row>
    <row r="57" spans="1:6" s="123" customFormat="1" ht="44.25" customHeight="1">
      <c r="A57" s="122" t="s">
        <v>45</v>
      </c>
      <c r="B57" s="124">
        <v>3200</v>
      </c>
      <c r="C57" s="124">
        <v>1600</v>
      </c>
      <c r="D57" s="125">
        <v>3195.688</v>
      </c>
      <c r="E57" s="126">
        <f t="shared" si="0"/>
        <v>99.86525</v>
      </c>
      <c r="F57" s="127" t="s">
        <v>118</v>
      </c>
    </row>
    <row r="58" spans="1:6" s="10" customFormat="1" ht="15">
      <c r="A58" s="57" t="s">
        <v>41</v>
      </c>
      <c r="B58" s="58">
        <f>B56+B57</f>
        <v>4676886.066</v>
      </c>
      <c r="C58" s="119">
        <f>C56+C57</f>
        <v>3113116.619</v>
      </c>
      <c r="D58" s="58">
        <f>D56+D57</f>
        <v>3014593.0579999997</v>
      </c>
      <c r="E58" s="77">
        <f t="shared" si="0"/>
        <v>64.45726954769053</v>
      </c>
      <c r="F58" s="78">
        <f>D58/C58*100</f>
        <v>96.83521136347125</v>
      </c>
    </row>
    <row r="59" spans="3:6" ht="12">
      <c r="C59" s="9"/>
      <c r="D59" s="22"/>
      <c r="E59" s="9"/>
      <c r="F59" s="9"/>
    </row>
    <row r="61" spans="1:2" ht="12">
      <c r="A61" s="16"/>
      <c r="B61" s="18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3">
      <selection activeCell="D57" sqref="D57"/>
    </sheetView>
  </sheetViews>
  <sheetFormatPr defaultColWidth="9.0039062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8" t="s">
        <v>101</v>
      </c>
      <c r="B2" s="128"/>
      <c r="C2" s="128"/>
      <c r="D2" s="128"/>
      <c r="E2" s="128"/>
      <c r="F2" s="128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114</v>
      </c>
      <c r="D4" s="29" t="s">
        <v>123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1239030</v>
      </c>
      <c r="D7" s="45">
        <v>1172591.25</v>
      </c>
      <c r="E7" s="46">
        <f>D7/B7*100</f>
        <v>59.44744038481428</v>
      </c>
      <c r="F7" s="47">
        <f>D7/C7*100</f>
        <v>94.63784169874822</v>
      </c>
    </row>
    <row r="8" spans="1:6" ht="15">
      <c r="A8" s="79" t="s">
        <v>1</v>
      </c>
      <c r="B8" s="48">
        <v>1273.8</v>
      </c>
      <c r="C8" s="44">
        <v>1233.8</v>
      </c>
      <c r="D8" s="45">
        <v>893.524</v>
      </c>
      <c r="E8" s="46">
        <f aca="true" t="shared" si="0" ref="E8:E43">D8/B8*100</f>
        <v>70.14633380436489</v>
      </c>
      <c r="F8" s="47">
        <f aca="true" t="shared" si="1" ref="F8:F43">D8/C8*100</f>
        <v>72.42048954449668</v>
      </c>
    </row>
    <row r="9" spans="1:6" ht="15">
      <c r="A9" s="80" t="s">
        <v>58</v>
      </c>
      <c r="B9" s="48">
        <v>164460</v>
      </c>
      <c r="C9" s="48">
        <v>103455</v>
      </c>
      <c r="D9" s="45">
        <v>99932.846</v>
      </c>
      <c r="E9" s="46">
        <f t="shared" si="0"/>
        <v>60.76422595159917</v>
      </c>
      <c r="F9" s="47">
        <f t="shared" si="1"/>
        <v>96.59547242762554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438784.4</v>
      </c>
      <c r="D10" s="49">
        <f>D11+D15+D16+D17</f>
        <v>488307.849</v>
      </c>
      <c r="E10" s="46">
        <f t="shared" si="0"/>
        <v>75.62222774577216</v>
      </c>
      <c r="F10" s="47">
        <f t="shared" si="1"/>
        <v>111.28651086957512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221523.4</v>
      </c>
      <c r="D11" s="52">
        <f>SUM(D12:D14)</f>
        <v>222098.786</v>
      </c>
      <c r="E11" s="46">
        <f t="shared" si="0"/>
        <v>68.37174793744613</v>
      </c>
      <c r="F11" s="47">
        <f t="shared" si="1"/>
        <v>100.25974050596913</v>
      </c>
    </row>
    <row r="12" spans="1:6" s="13" customFormat="1" ht="30.75">
      <c r="A12" s="82" t="s">
        <v>17</v>
      </c>
      <c r="B12" s="51">
        <v>35440</v>
      </c>
      <c r="C12" s="51">
        <v>25822</v>
      </c>
      <c r="D12" s="53">
        <v>25277.794</v>
      </c>
      <c r="E12" s="46">
        <f t="shared" si="0"/>
        <v>71.32560383747179</v>
      </c>
      <c r="F12" s="47">
        <f t="shared" si="1"/>
        <v>97.89247153589963</v>
      </c>
    </row>
    <row r="13" spans="1:6" s="13" customFormat="1" ht="15">
      <c r="A13" s="83" t="s">
        <v>55</v>
      </c>
      <c r="B13" s="51">
        <v>284900</v>
      </c>
      <c r="C13" s="51">
        <v>192641.4</v>
      </c>
      <c r="D13" s="53">
        <v>194792.407</v>
      </c>
      <c r="E13" s="46">
        <f t="shared" si="0"/>
        <v>68.37220322920324</v>
      </c>
      <c r="F13" s="47">
        <f t="shared" si="1"/>
        <v>101.1165860505582</v>
      </c>
    </row>
    <row r="14" spans="1:6" s="13" customFormat="1" ht="15">
      <c r="A14" s="81" t="s">
        <v>14</v>
      </c>
      <c r="B14" s="51">
        <v>4500</v>
      </c>
      <c r="C14" s="51">
        <v>3060</v>
      </c>
      <c r="D14" s="75">
        <v>2028.585</v>
      </c>
      <c r="E14" s="46">
        <f t="shared" si="0"/>
        <v>45.07966666666667</v>
      </c>
      <c r="F14" s="47">
        <f t="shared" si="1"/>
        <v>66.2936274509804</v>
      </c>
    </row>
    <row r="15" spans="1:6" s="13" customFormat="1" ht="15">
      <c r="A15" s="84" t="s">
        <v>2</v>
      </c>
      <c r="B15" s="51">
        <v>550</v>
      </c>
      <c r="C15" s="51">
        <v>341</v>
      </c>
      <c r="D15" s="53">
        <v>679.718</v>
      </c>
      <c r="E15" s="46">
        <f t="shared" si="0"/>
        <v>123.58509090909091</v>
      </c>
      <c r="F15" s="47" t="s">
        <v>119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216920</v>
      </c>
      <c r="D17" s="53">
        <v>265525.466</v>
      </c>
      <c r="E17" s="46">
        <f t="shared" si="0"/>
        <v>82.89122654762276</v>
      </c>
      <c r="F17" s="47">
        <f t="shared" si="1"/>
        <v>122.40709293748849</v>
      </c>
    </row>
    <row r="18" spans="1:6" ht="30.75" customHeight="1">
      <c r="A18" s="80" t="s">
        <v>9</v>
      </c>
      <c r="B18" s="48">
        <v>500</v>
      </c>
      <c r="C18" s="48">
        <v>320</v>
      </c>
      <c r="D18" s="43">
        <v>738.825</v>
      </c>
      <c r="E18" s="46">
        <f t="shared" si="0"/>
        <v>147.76500000000001</v>
      </c>
      <c r="F18" s="47" t="s">
        <v>120</v>
      </c>
    </row>
    <row r="19" spans="1:6" ht="30.75">
      <c r="A19" s="85" t="s">
        <v>54</v>
      </c>
      <c r="B19" s="48">
        <v>33900</v>
      </c>
      <c r="C19" s="48">
        <v>24680</v>
      </c>
      <c r="D19" s="45">
        <v>15998.039</v>
      </c>
      <c r="E19" s="46">
        <f t="shared" si="0"/>
        <v>47.19185545722714</v>
      </c>
      <c r="F19" s="47">
        <f t="shared" si="1"/>
        <v>64.82187601296596</v>
      </c>
    </row>
    <row r="20" spans="1:6" ht="62.25">
      <c r="A20" s="85" t="s">
        <v>18</v>
      </c>
      <c r="B20" s="48">
        <v>10500</v>
      </c>
      <c r="C20" s="48">
        <v>6905</v>
      </c>
      <c r="D20" s="45">
        <v>7904.38</v>
      </c>
      <c r="E20" s="46">
        <f t="shared" si="0"/>
        <v>75.27980952380953</v>
      </c>
      <c r="F20" s="47">
        <f t="shared" si="1"/>
        <v>114.47328023171615</v>
      </c>
    </row>
    <row r="21" spans="1:6" ht="18" customHeight="1">
      <c r="A21" s="85" t="s">
        <v>3</v>
      </c>
      <c r="B21" s="48">
        <v>565</v>
      </c>
      <c r="C21" s="48">
        <v>331.7</v>
      </c>
      <c r="D21" s="45">
        <v>260.208</v>
      </c>
      <c r="E21" s="46">
        <f t="shared" si="0"/>
        <v>46.05451327433629</v>
      </c>
      <c r="F21" s="47">
        <f t="shared" si="1"/>
        <v>78.44678926741032</v>
      </c>
    </row>
    <row r="22" spans="1:6" ht="15" customHeight="1">
      <c r="A22" s="86" t="s">
        <v>15</v>
      </c>
      <c r="B22" s="48">
        <v>6220</v>
      </c>
      <c r="C22" s="48">
        <v>4144</v>
      </c>
      <c r="D22" s="43">
        <v>4815.835</v>
      </c>
      <c r="E22" s="46">
        <f t="shared" si="0"/>
        <v>77.425</v>
      </c>
      <c r="F22" s="47">
        <f t="shared" si="1"/>
        <v>116.21223455598455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1818883.9000000001</v>
      </c>
      <c r="D23" s="58">
        <f>D7+D8+D9+D10+D18+D19+D20+D21+D22</f>
        <v>1791442.7559999998</v>
      </c>
      <c r="E23" s="77">
        <f t="shared" si="0"/>
        <v>63.176341930950755</v>
      </c>
      <c r="F23" s="78">
        <f t="shared" si="1"/>
        <v>98.49131964937398</v>
      </c>
    </row>
    <row r="24" spans="1:6" s="2" customFormat="1" ht="15">
      <c r="A24" s="86" t="s">
        <v>47</v>
      </c>
      <c r="B24" s="48">
        <f>SUM(B25:B42)</f>
        <v>1811165.266</v>
      </c>
      <c r="C24" s="48">
        <f>SUM(C25:C42)</f>
        <v>1276206.719</v>
      </c>
      <c r="D24" s="48">
        <f>SUM(D25:D42)</f>
        <v>1211566.856</v>
      </c>
      <c r="E24" s="46">
        <f t="shared" si="0"/>
        <v>66.89432923345383</v>
      </c>
      <c r="F24" s="47">
        <f t="shared" si="1"/>
        <v>94.93500057336713</v>
      </c>
    </row>
    <row r="25" spans="1:6" s="2" customFormat="1" ht="78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6.5">
      <c r="A26" s="88" t="s">
        <v>4</v>
      </c>
      <c r="B26" s="96">
        <v>494149.2</v>
      </c>
      <c r="C26" s="96">
        <v>355978.8</v>
      </c>
      <c r="D26" s="60">
        <v>355978.8</v>
      </c>
      <c r="E26" s="46">
        <f t="shared" si="0"/>
        <v>72.0387283840589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239073.3</v>
      </c>
      <c r="D27" s="60">
        <v>239073.3</v>
      </c>
      <c r="E27" s="46">
        <f t="shared" si="0"/>
        <v>66.66663878122786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309" customHeight="1">
      <c r="A29" s="106" t="s">
        <v>80</v>
      </c>
      <c r="B29" s="100">
        <v>168026.4</v>
      </c>
      <c r="C29" s="100">
        <v>154995.149</v>
      </c>
      <c r="D29" s="60">
        <v>154638.129</v>
      </c>
      <c r="E29" s="46">
        <f t="shared" si="0"/>
        <v>92.03204317892903</v>
      </c>
      <c r="F29" s="47">
        <f t="shared" si="1"/>
        <v>99.76965730714578</v>
      </c>
      <c r="G29" s="20"/>
      <c r="H29" s="107"/>
    </row>
    <row r="30" spans="1:7" s="2" customFormat="1" ht="120" customHeight="1">
      <c r="A30" s="89" t="s">
        <v>66</v>
      </c>
      <c r="B30" s="101">
        <v>1087.8</v>
      </c>
      <c r="C30" s="101">
        <v>869.6</v>
      </c>
      <c r="D30" s="60">
        <v>669.428</v>
      </c>
      <c r="E30" s="46">
        <f t="shared" si="0"/>
        <v>61.53962125390697</v>
      </c>
      <c r="F30" s="47">
        <f t="shared" si="1"/>
        <v>76.98114075436983</v>
      </c>
      <c r="G30" s="20"/>
    </row>
    <row r="31" spans="1:6" s="2" customFormat="1" ht="297">
      <c r="A31" s="81" t="s">
        <v>67</v>
      </c>
      <c r="B31" s="101">
        <v>647626.4</v>
      </c>
      <c r="C31" s="101">
        <v>408285.11</v>
      </c>
      <c r="D31" s="60">
        <v>345628.733</v>
      </c>
      <c r="E31" s="46">
        <f t="shared" si="0"/>
        <v>53.36853670573034</v>
      </c>
      <c r="F31" s="47">
        <f t="shared" si="1"/>
        <v>84.65376878426942</v>
      </c>
    </row>
    <row r="32" spans="1:6" s="2" customFormat="1" ht="240.75" customHeight="1">
      <c r="A32" s="105" t="s">
        <v>79</v>
      </c>
      <c r="B32" s="101">
        <v>6173</v>
      </c>
      <c r="C32" s="101">
        <v>3964.968</v>
      </c>
      <c r="D32" s="60">
        <v>3912.51</v>
      </c>
      <c r="E32" s="46">
        <f t="shared" si="0"/>
        <v>63.38101409363357</v>
      </c>
      <c r="F32" s="47">
        <f t="shared" si="1"/>
        <v>98.67696284055761</v>
      </c>
    </row>
    <row r="33" spans="1:6" s="2" customFormat="1" ht="86.25" customHeight="1">
      <c r="A33" s="90" t="s">
        <v>76</v>
      </c>
      <c r="B33" s="101">
        <v>2081.514</v>
      </c>
      <c r="C33" s="59">
        <v>1389.53</v>
      </c>
      <c r="D33" s="60">
        <v>1389.53</v>
      </c>
      <c r="E33" s="46">
        <f t="shared" si="0"/>
        <v>66.75573644952664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107.25" customHeight="1">
      <c r="A36" s="95" t="s">
        <v>74</v>
      </c>
      <c r="B36" s="101">
        <v>4060.533</v>
      </c>
      <c r="C36" s="101">
        <v>3904.523</v>
      </c>
      <c r="D36" s="60">
        <v>3904.523</v>
      </c>
      <c r="E36" s="46">
        <f t="shared" si="0"/>
        <v>96.15789355732363</v>
      </c>
      <c r="F36" s="111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1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28542</v>
      </c>
      <c r="D38" s="60">
        <v>28542</v>
      </c>
      <c r="E38" s="46">
        <f t="shared" si="0"/>
        <v>69.10728553788044</v>
      </c>
      <c r="F38" s="111">
        <f t="shared" si="1"/>
        <v>100</v>
      </c>
    </row>
    <row r="39" spans="1:7" s="2" customFormat="1" ht="66.75" customHeight="1">
      <c r="A39" s="90" t="s">
        <v>97</v>
      </c>
      <c r="B39" s="96">
        <v>943.27</v>
      </c>
      <c r="C39" s="96">
        <v>943.27</v>
      </c>
      <c r="D39" s="60">
        <v>420.7</v>
      </c>
      <c r="E39" s="46">
        <f t="shared" si="0"/>
        <v>44.60016750241182</v>
      </c>
      <c r="F39" s="47">
        <f t="shared" si="1"/>
        <v>44.60016750241182</v>
      </c>
      <c r="G39" s="110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0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2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5228.446</v>
      </c>
      <c r="D42" s="60">
        <v>4378.172</v>
      </c>
      <c r="E42" s="46">
        <f t="shared" si="0"/>
        <v>31.10817046948755</v>
      </c>
      <c r="F42" s="47">
        <f t="shared" si="1"/>
        <v>83.73753884041261</v>
      </c>
    </row>
    <row r="43" spans="1:6" ht="15">
      <c r="A43" s="92" t="s">
        <v>11</v>
      </c>
      <c r="B43" s="58">
        <f>B23+B24</f>
        <v>4646788.066</v>
      </c>
      <c r="C43" s="61">
        <f>C23+C24</f>
        <v>3095090.619</v>
      </c>
      <c r="D43" s="62">
        <f>D23+D24</f>
        <v>3003009.6119999997</v>
      </c>
      <c r="E43" s="77">
        <f t="shared" si="0"/>
        <v>64.6254911854635</v>
      </c>
      <c r="F43" s="78">
        <f t="shared" si="1"/>
        <v>97.02493340793521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713</v>
      </c>
      <c r="D45" s="63">
        <v>557.004</v>
      </c>
      <c r="E45" s="102">
        <f aca="true" t="shared" si="2" ref="E45:E51">D45/B45*100</f>
        <v>61.88933333333334</v>
      </c>
      <c r="F45" s="47">
        <f>D45/C45*100</f>
        <v>78.12117812061712</v>
      </c>
    </row>
    <row r="46" spans="1:6" s="19" customFormat="1" ht="88.5" customHeight="1">
      <c r="A46" s="85" t="s">
        <v>16</v>
      </c>
      <c r="B46" s="48">
        <v>1200</v>
      </c>
      <c r="C46" s="48">
        <v>485</v>
      </c>
      <c r="D46" s="48">
        <v>1303.492</v>
      </c>
      <c r="E46" s="102">
        <f t="shared" si="2"/>
        <v>108.62433333333333</v>
      </c>
      <c r="F46" s="108" t="s">
        <v>115</v>
      </c>
    </row>
    <row r="47" spans="1:6" s="24" customFormat="1" ht="98.25" customHeight="1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08" t="s">
        <v>106</v>
      </c>
    </row>
    <row r="48" spans="1:6" ht="53.25" customHeight="1">
      <c r="A48" s="85" t="s">
        <v>5</v>
      </c>
      <c r="B48" s="48">
        <v>12700</v>
      </c>
      <c r="C48" s="48">
        <v>8230</v>
      </c>
      <c r="D48" s="48">
        <v>2961.923</v>
      </c>
      <c r="E48" s="102">
        <f t="shared" si="2"/>
        <v>23.32222834645669</v>
      </c>
      <c r="F48" s="47">
        <f>D48/C48*100</f>
        <v>35.98934386391252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367.583</v>
      </c>
      <c r="E50" s="102">
        <f t="shared" si="2"/>
        <v>9.189575000000001</v>
      </c>
      <c r="F50" s="47">
        <f>D50/C50*100</f>
        <v>18.379150000000003</v>
      </c>
    </row>
    <row r="51" spans="1:6" ht="74.25" customHeight="1">
      <c r="A51" s="85" t="s">
        <v>110</v>
      </c>
      <c r="B51" s="48">
        <v>3000</v>
      </c>
      <c r="C51" s="48">
        <v>3000</v>
      </c>
      <c r="D51" s="48">
        <v>3000</v>
      </c>
      <c r="E51" s="102">
        <f t="shared" si="2"/>
        <v>100</v>
      </c>
      <c r="F51" s="47">
        <f>D51/C51*100</f>
        <v>100</v>
      </c>
    </row>
    <row r="52" spans="1:6" ht="17.25" customHeight="1">
      <c r="A52" s="92" t="s">
        <v>112</v>
      </c>
      <c r="B52" s="58">
        <f>SUM(B45:B51)</f>
        <v>26500</v>
      </c>
      <c r="C52" s="58">
        <f>SUM(C45:C48:C49:C51)</f>
        <v>16028</v>
      </c>
      <c r="D52" s="58">
        <f>SUM(D45:D51)</f>
        <v>8387.757999999998</v>
      </c>
      <c r="E52" s="104">
        <f aca="true" t="shared" si="3" ref="E52:E58">D52/B52*100</f>
        <v>31.651916981132068</v>
      </c>
      <c r="F52" s="78">
        <f aca="true" t="shared" si="4" ref="F52:F58">D52/C52*100</f>
        <v>52.33190666333915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/>
      <c r="E53" s="104"/>
      <c r="F53" s="78"/>
    </row>
    <row r="54" spans="1:6" s="24" customFormat="1" ht="129" customHeight="1">
      <c r="A54" s="93" t="s">
        <v>111</v>
      </c>
      <c r="B54" s="103">
        <v>398</v>
      </c>
      <c r="C54" s="103">
        <v>398</v>
      </c>
      <c r="D54" s="58"/>
      <c r="E54" s="102"/>
      <c r="F54" s="47"/>
    </row>
    <row r="55" spans="1:6" s="24" customFormat="1" ht="21" customHeight="1">
      <c r="A55" s="74" t="s">
        <v>6</v>
      </c>
      <c r="B55" s="58">
        <f>B52+B53</f>
        <v>26898</v>
      </c>
      <c r="C55" s="58">
        <f>C52+C53</f>
        <v>16426</v>
      </c>
      <c r="D55" s="58">
        <f>D52+D53</f>
        <v>8387.757999999998</v>
      </c>
      <c r="E55" s="104">
        <f t="shared" si="3"/>
        <v>31.18357498698787</v>
      </c>
      <c r="F55" s="78">
        <f t="shared" si="4"/>
        <v>51.0639108730062</v>
      </c>
    </row>
    <row r="56" spans="1:6" s="24" customFormat="1" ht="15">
      <c r="A56" s="74" t="s">
        <v>85</v>
      </c>
      <c r="B56" s="58">
        <f>B43+B52+B53</f>
        <v>4673686.066</v>
      </c>
      <c r="C56" s="58">
        <f>C43+C52+C53</f>
        <v>3111516.619</v>
      </c>
      <c r="D56" s="58">
        <f>D43+D55</f>
        <v>3011397.3699999996</v>
      </c>
      <c r="E56" s="77">
        <f t="shared" si="3"/>
        <v>64.43302625538392</v>
      </c>
      <c r="F56" s="78">
        <f t="shared" si="4"/>
        <v>96.78230068293264</v>
      </c>
    </row>
    <row r="57" spans="1:6" s="121" customFormat="1" ht="48" customHeight="1">
      <c r="A57" s="120" t="s">
        <v>56</v>
      </c>
      <c r="B57" s="124">
        <v>3200</v>
      </c>
      <c r="C57" s="124">
        <v>1600</v>
      </c>
      <c r="D57" s="125">
        <v>3195.688</v>
      </c>
      <c r="E57" s="126">
        <f t="shared" si="3"/>
        <v>99.86525</v>
      </c>
      <c r="F57" s="127" t="s">
        <v>118</v>
      </c>
    </row>
    <row r="58" spans="1:6" s="2" customFormat="1" ht="15">
      <c r="A58" s="118" t="s">
        <v>13</v>
      </c>
      <c r="B58" s="58">
        <f>B56+B57</f>
        <v>4676886.066</v>
      </c>
      <c r="C58" s="119">
        <f>C56+C57</f>
        <v>3113116.619</v>
      </c>
      <c r="D58" s="58">
        <f>D56+D57</f>
        <v>3014593.0579999997</v>
      </c>
      <c r="E58" s="77">
        <f t="shared" si="3"/>
        <v>64.45726954769053</v>
      </c>
      <c r="F58" s="78">
        <f t="shared" si="4"/>
        <v>96.83521136347125</v>
      </c>
    </row>
    <row r="59" spans="1:4" s="117" customFormat="1" ht="15">
      <c r="A59" s="115"/>
      <c r="B59" s="116"/>
      <c r="C59" s="116"/>
      <c r="D59" s="116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2019-08-19T11:26:31Z</cp:lastPrinted>
  <dcterms:created xsi:type="dcterms:W3CDTF">2004-07-02T06:40:36Z</dcterms:created>
  <dcterms:modified xsi:type="dcterms:W3CDTF">2019-08-27T10:27:10Z</dcterms:modified>
  <cp:category/>
  <cp:version/>
  <cp:contentType/>
  <cp:contentStatus/>
</cp:coreProperties>
</file>