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<sst xmlns="http://schemas.openxmlformats.org/spreadsheetml/2006/main" count="55" uniqueCount="54">
  <si>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</si>
  <si>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</si>
  <si>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</si>
  <si>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</si>
  <si>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</si>
  <si>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</si>
  <si>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</si>
  <si>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</si>
  <si>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</si>
  <si>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</si>
  <si>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</si>
  <si>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</si>
  <si>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</si>
  <si>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</si>
  <si>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</si>
  <si>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</si>
  <si>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</si>
  <si>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</si>
  <si>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</si>
  <si>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</si>
  <si>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</si>
  <si>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</si>
  <si>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</si>
  <si>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</si>
  <si>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</si>
  <si>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</si>
  <si>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</si>
  <si>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</si>
  <si>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</si>
  <si>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</si>
  <si>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</si>
  <si>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</si>
  <si>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</si>
  <si>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Кошти від продажу землі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</si>
  <si>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</si>
  <si>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</si>
  <si>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Разом доходів спеціального фонду</t>
  </si>
  <si>
    <t>Відхилення (+/- )                   тис.грн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</si>
  <si>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</si>
  <si>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</si>
  <si>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</si>
  <si>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</si>
  <si>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 1,5 р.б.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</si>
  <si>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літакобудування</t>
  </si>
  <si>
    <t>План на січень - квітень                        з урахуванням змін, 
тис. грн.</t>
  </si>
  <si>
    <t>Надійшло                     з 01 січня                     по 30 квітня,                    тис. грн.</t>
  </si>
  <si>
    <t>в 1,6 р.б.</t>
  </si>
  <si>
    <t>в 7,8 р.б.</t>
  </si>
  <si>
    <t>в 8,7 р.б.</t>
  </si>
  <si>
    <t>в 2,8 р.б.</t>
  </si>
  <si>
    <t>в 2,0 р.б.</t>
  </si>
  <si>
    <t>в 6,7 р.б.</t>
  </si>
  <si>
    <t>в 2,9 р.б.</t>
  </si>
  <si>
    <t>Щомісячна інформація про надходження до бюджету Миколаївської міської територіальної громади                                                                                                                                               за  січень - квітень  2024 року    (без власних   надходжень бюджетних установ)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</si>
</sst>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  <numFmt numFmtId="191" formatCode="[$-FC19]d\ mmmm\ yyyy\ &quot;г.&quot;"/>
  </numFmts>
  <fonts count="6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333333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182" fontId="58" fillId="0" borderId="0" xfId="0" applyNumberFormat="1" applyFont="1" applyFill="1" applyBorder="1" applyAlignment="1">
      <alignment/>
    </xf>
    <xf numFmtId="182" fontId="58" fillId="0" borderId="0" xfId="0" applyNumberFormat="1" applyFont="1" applyFill="1" applyBorder="1" applyAlignment="1">
      <alignment horizontal="right"/>
    </xf>
    <xf numFmtId="183" fontId="59" fillId="0" borderId="10" xfId="0" applyNumberFormat="1" applyFont="1" applyFill="1" applyBorder="1" applyAlignment="1">
      <alignment horizontal="right"/>
    </xf>
    <xf numFmtId="182" fontId="59" fillId="0" borderId="10" xfId="0" applyNumberFormat="1" applyFont="1" applyFill="1" applyBorder="1" applyAlignment="1">
      <alignment horizontal="right"/>
    </xf>
    <xf numFmtId="183" fontId="60" fillId="0" borderId="10" xfId="0" applyNumberFormat="1" applyFont="1" applyFill="1" applyBorder="1" applyAlignment="1">
      <alignment horizontal="right"/>
    </xf>
    <xf numFmtId="183" fontId="61" fillId="0" borderId="10" xfId="0" applyNumberFormat="1" applyFont="1" applyFill="1" applyBorder="1" applyAlignment="1">
      <alignment horizontal="right"/>
    </xf>
    <xf numFmtId="182" fontId="61" fillId="0" borderId="10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/>
    </xf>
    <xf numFmtId="9" fontId="14" fillId="0" borderId="12" xfId="57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62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11" fillId="0" borderId="13" xfId="0" applyFont="1" applyFill="1" applyBorder="1" applyAlignment="1">
      <alignment horizontal="left" vertical="center" wrapText="1"/>
    </xf>
    <xf numFmtId="182" fontId="63" fillId="0" borderId="14" xfId="0" applyNumberFormat="1" applyFont="1" applyFill="1" applyBorder="1" applyAlignment="1">
      <alignment horizontal="center" vertical="top" wrapText="1"/>
    </xf>
    <xf numFmtId="184" fontId="63" fillId="0" borderId="15" xfId="0" applyNumberFormat="1" applyFont="1" applyFill="1" applyBorder="1" applyAlignment="1">
      <alignment horizontal="center" vertical="top" wrapText="1"/>
    </xf>
    <xf numFmtId="183" fontId="63" fillId="0" borderId="15" xfId="0" applyNumberFormat="1" applyFont="1" applyFill="1" applyBorder="1" applyAlignment="1">
      <alignment horizontal="center" vertical="top" wrapText="1"/>
    </xf>
    <xf numFmtId="182" fontId="63" fillId="0" borderId="15" xfId="0" applyNumberFormat="1" applyFont="1" applyFill="1" applyBorder="1" applyAlignment="1">
      <alignment horizontal="center" vertical="top" wrapText="1"/>
    </xf>
    <xf numFmtId="182" fontId="63" fillId="0" borderId="16" xfId="0" applyNumberFormat="1" applyFont="1" applyFill="1" applyBorder="1" applyAlignment="1">
      <alignment horizontal="center" vertical="top" wrapText="1"/>
    </xf>
    <xf numFmtId="182" fontId="63" fillId="33" borderId="17" xfId="0" applyNumberFormat="1" applyFont="1" applyFill="1" applyBorder="1" applyAlignment="1">
      <alignment horizontal="center" vertical="top" wrapText="1"/>
    </xf>
    <xf numFmtId="184" fontId="63" fillId="33" borderId="18" xfId="0" applyNumberFormat="1" applyFont="1" applyFill="1" applyBorder="1" applyAlignment="1">
      <alignment horizontal="center" vertical="top" wrapText="1"/>
    </xf>
    <xf numFmtId="183" fontId="63" fillId="0" borderId="18" xfId="0" applyNumberFormat="1" applyFont="1" applyBorder="1" applyAlignment="1">
      <alignment horizontal="center" vertical="top" wrapText="1"/>
    </xf>
    <xf numFmtId="182" fontId="63" fillId="0" borderId="18" xfId="0" applyNumberFormat="1" applyFont="1" applyBorder="1" applyAlignment="1">
      <alignment horizontal="center" vertical="top" wrapText="1"/>
    </xf>
    <xf numFmtId="183" fontId="64" fillId="0" borderId="19" xfId="0" applyNumberFormat="1" applyFont="1" applyFill="1" applyBorder="1" applyAlignment="1">
      <alignment horizontal="left" vertical="center" wrapText="1"/>
    </xf>
    <xf numFmtId="183" fontId="63" fillId="0" borderId="20" xfId="0" applyNumberFormat="1" applyFont="1" applyFill="1" applyBorder="1" applyAlignment="1">
      <alignment horizontal="center" vertical="center" wrapText="1"/>
    </xf>
    <xf numFmtId="183" fontId="63" fillId="0" borderId="20" xfId="0" applyNumberFormat="1" applyFont="1" applyFill="1" applyBorder="1" applyAlignment="1">
      <alignment horizontal="center" vertical="center"/>
    </xf>
    <xf numFmtId="183" fontId="63" fillId="0" borderId="21" xfId="0" applyNumberFormat="1" applyFont="1" applyFill="1" applyBorder="1" applyAlignment="1">
      <alignment horizontal="center" vertical="center" wrapText="1"/>
    </xf>
    <xf numFmtId="183" fontId="59" fillId="0" borderId="22" xfId="0" applyNumberFormat="1" applyFont="1" applyFill="1" applyBorder="1" applyAlignment="1">
      <alignment horizontal="right"/>
    </xf>
    <xf numFmtId="182" fontId="59" fillId="0" borderId="23" xfId="0" applyNumberFormat="1" applyFont="1" applyFill="1" applyBorder="1" applyAlignment="1">
      <alignment horizontal="right"/>
    </xf>
    <xf numFmtId="183" fontId="60" fillId="0" borderId="22" xfId="0" applyNumberFormat="1" applyFont="1" applyFill="1" applyBorder="1" applyAlignment="1">
      <alignment horizontal="right"/>
    </xf>
    <xf numFmtId="183" fontId="61" fillId="0" borderId="22" xfId="0" applyNumberFormat="1" applyFont="1" applyFill="1" applyBorder="1" applyAlignment="1">
      <alignment horizontal="right"/>
    </xf>
    <xf numFmtId="182" fontId="61" fillId="0" borderId="23" xfId="0" applyNumberFormat="1" applyFont="1" applyFill="1" applyBorder="1" applyAlignment="1">
      <alignment horizontal="right"/>
    </xf>
    <xf numFmtId="183" fontId="61" fillId="0" borderId="24" xfId="0" applyNumberFormat="1" applyFont="1" applyFill="1" applyBorder="1" applyAlignment="1">
      <alignment horizontal="right"/>
    </xf>
    <xf numFmtId="183" fontId="61" fillId="0" borderId="25" xfId="0" applyNumberFormat="1" applyFont="1" applyFill="1" applyBorder="1" applyAlignment="1">
      <alignment horizontal="right"/>
    </xf>
    <xf numFmtId="182" fontId="61" fillId="0" borderId="25" xfId="0" applyNumberFormat="1" applyFont="1" applyFill="1" applyBorder="1" applyAlignment="1">
      <alignment horizontal="right"/>
    </xf>
    <xf numFmtId="182" fontId="61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5.125" style="0" customWidth="1"/>
    <col min="2" max="2" width="17.625" style="1" customWidth="1"/>
    <col min="3" max="3" width="17.125" style="0" customWidth="1"/>
    <col min="4" max="4" width="17.00390625" style="6" customWidth="1"/>
    <col min="5" max="5" width="16.875" style="6" customWidth="1"/>
    <col min="6" max="6" width="11.75390625" style="0" customWidth="1"/>
    <col min="7" max="7" width="12.75390625" style="0" customWidth="1"/>
  </cols>
  <sheetData>
    <row r="1" spans="1:7" ht="38.25" customHeight="1">
      <c r="A1" s="65" t="s">
        <v>53</v>
      </c>
      <c r="B1" s="65"/>
      <c r="C1" s="65"/>
      <c r="D1" s="65"/>
      <c r="E1" s="65"/>
      <c r="F1" s="65"/>
      <c r="G1" s="65"/>
    </row>
    <row r="2" spans="1:7" ht="12.75" customHeight="1" thickBot="1">
      <c r="A2" s="7"/>
      <c r="B2" s="11"/>
      <c r="C2" s="8"/>
      <c r="D2" s="12"/>
      <c r="E2" s="12"/>
      <c r="F2" s="9"/>
      <c r="G2" s="10"/>
    </row>
    <row r="3" spans="1:7" ht="61.5" customHeight="1" thickBot="1">
      <c r="A3" s="26" t="s">
        <v>0</v>
      </c>
      <c r="B3" s="43" t="s">
        <v>21</v>
      </c>
      <c r="C3" s="44" t="s">
        <v>44</v>
      </c>
      <c r="D3" s="45" t="s">
        <v>45</v>
      </c>
      <c r="E3" s="45" t="s">
        <v>37</v>
      </c>
      <c r="F3" s="46" t="s">
        <v>17</v>
      </c>
      <c r="G3" s="47" t="s">
        <v>18</v>
      </c>
    </row>
    <row r="4" spans="1:7" ht="49.5" customHeight="1" hidden="1">
      <c r="A4" s="27"/>
      <c r="B4" s="48"/>
      <c r="C4" s="49"/>
      <c r="D4" s="50"/>
      <c r="E4" s="50"/>
      <c r="F4" s="51"/>
      <c r="G4" s="51"/>
    </row>
    <row r="5" spans="1:7" s="1" customFormat="1" ht="14.25" customHeight="1">
      <c r="A5" s="28" t="s">
        <v>1</v>
      </c>
      <c r="B5" s="52"/>
      <c r="C5" s="53"/>
      <c r="D5" s="54"/>
      <c r="E5" s="54"/>
      <c r="F5" s="54"/>
      <c r="G5" s="55"/>
    </row>
    <row r="6" spans="1:7" ht="16.5" customHeight="1">
      <c r="A6" s="29" t="s">
        <v>2</v>
      </c>
      <c r="B6" s="56">
        <v>1952918</v>
      </c>
      <c r="C6" s="21">
        <v>611990</v>
      </c>
      <c r="D6" s="21">
        <v>656761.288</v>
      </c>
      <c r="E6" s="21">
        <f>D6-C6</f>
        <v>44771.28799999994</v>
      </c>
      <c r="F6" s="22">
        <f>D6/B6*100</f>
        <v>33.6297421601931</v>
      </c>
      <c r="G6" s="57">
        <f>D6/C6*100</f>
        <v>107.3156894720502</v>
      </c>
    </row>
    <row r="7" spans="1:7" ht="15.75" customHeight="1">
      <c r="A7" s="29" t="s">
        <v>28</v>
      </c>
      <c r="B7" s="56"/>
      <c r="C7" s="21"/>
      <c r="D7" s="21">
        <v>1255.891</v>
      </c>
      <c r="E7" s="21">
        <f aca="true" t="shared" si="0" ref="E7:E22">D7-C7</f>
        <v>1255.891</v>
      </c>
      <c r="F7" s="22"/>
      <c r="G7" s="57"/>
    </row>
    <row r="8" spans="1:7" ht="16.5">
      <c r="A8" s="30" t="s">
        <v>20</v>
      </c>
      <c r="B8" s="56">
        <v>363166</v>
      </c>
      <c r="C8" s="21">
        <v>119805</v>
      </c>
      <c r="D8" s="21">
        <v>106627.745</v>
      </c>
      <c r="E8" s="21">
        <f t="shared" si="0"/>
        <v>-13177.255000000005</v>
      </c>
      <c r="F8" s="22">
        <f aca="true" t="shared" si="1" ref="F8:F15">D8/B8*100</f>
        <v>29.360607821216746</v>
      </c>
      <c r="G8" s="57">
        <f aca="true" t="shared" si="2" ref="G8:G20">D8/C8*100</f>
        <v>89.00108092316681</v>
      </c>
    </row>
    <row r="9" spans="1:7" s="14" customFormat="1" ht="15.75" customHeight="1">
      <c r="A9" s="31" t="s">
        <v>15</v>
      </c>
      <c r="B9" s="56">
        <f>B10+B14+B15</f>
        <v>1060080</v>
      </c>
      <c r="C9" s="21">
        <f>C10+C14+C15</f>
        <v>355383</v>
      </c>
      <c r="D9" s="21">
        <f>D10+D14+D15</f>
        <v>384737.88099999994</v>
      </c>
      <c r="E9" s="21">
        <f t="shared" si="0"/>
        <v>29354.880999999936</v>
      </c>
      <c r="F9" s="22">
        <f t="shared" si="1"/>
        <v>36.29328739340426</v>
      </c>
      <c r="G9" s="57">
        <f t="shared" si="2"/>
        <v>108.2600689959846</v>
      </c>
    </row>
    <row r="10" spans="1:7" s="3" customFormat="1" ht="18" customHeight="1">
      <c r="A10" s="32" t="s">
        <v>3</v>
      </c>
      <c r="B10" s="58">
        <f>SUM(B11:B13)</f>
        <v>481330</v>
      </c>
      <c r="C10" s="23">
        <f>SUM(C11:C13)</f>
        <v>156109.5</v>
      </c>
      <c r="D10" s="23">
        <f>SUM(D11:D13)</f>
        <v>137015.14899999998</v>
      </c>
      <c r="E10" s="23">
        <f t="shared" si="0"/>
        <v>-19094.351000000024</v>
      </c>
      <c r="F10" s="22">
        <f t="shared" si="1"/>
        <v>28.46594830989134</v>
      </c>
      <c r="G10" s="57">
        <f t="shared" si="2"/>
        <v>87.76861690031676</v>
      </c>
    </row>
    <row r="11" spans="1:7" s="13" customFormat="1" ht="31.5" customHeight="1">
      <c r="A11" s="33" t="s">
        <v>16</v>
      </c>
      <c r="B11" s="58">
        <v>69400</v>
      </c>
      <c r="C11" s="23">
        <v>26829.5</v>
      </c>
      <c r="D11" s="23">
        <v>27430.906</v>
      </c>
      <c r="E11" s="23">
        <f t="shared" si="0"/>
        <v>601.405999999999</v>
      </c>
      <c r="F11" s="22">
        <f t="shared" si="1"/>
        <v>39.52580115273775</v>
      </c>
      <c r="G11" s="57">
        <f t="shared" si="2"/>
        <v>102.24158482267653</v>
      </c>
    </row>
    <row r="12" spans="1:7" s="3" customFormat="1" ht="18" customHeight="1">
      <c r="A12" s="33" t="s">
        <v>4</v>
      </c>
      <c r="B12" s="58">
        <v>410530</v>
      </c>
      <c r="C12" s="23">
        <v>128915</v>
      </c>
      <c r="D12" s="23">
        <v>109006.4</v>
      </c>
      <c r="E12" s="23">
        <f t="shared" si="0"/>
        <v>-19908.600000000006</v>
      </c>
      <c r="F12" s="22">
        <f t="shared" si="1"/>
        <v>26.552602733052392</v>
      </c>
      <c r="G12" s="57">
        <f t="shared" si="2"/>
        <v>84.5568009929023</v>
      </c>
    </row>
    <row r="13" spans="1:7" s="3" customFormat="1" ht="17.25" customHeight="1">
      <c r="A13" s="33" t="s">
        <v>5</v>
      </c>
      <c r="B13" s="58">
        <v>1400</v>
      </c>
      <c r="C13" s="23">
        <v>365</v>
      </c>
      <c r="D13" s="23">
        <v>577.843</v>
      </c>
      <c r="E13" s="23">
        <f t="shared" si="0"/>
        <v>212.84299999999996</v>
      </c>
      <c r="F13" s="22">
        <f t="shared" si="1"/>
        <v>41.274499999999996</v>
      </c>
      <c r="G13" s="57" t="s">
        <v>46</v>
      </c>
    </row>
    <row r="14" spans="1:7" s="3" customFormat="1" ht="17.25" customHeight="1">
      <c r="A14" s="34" t="s">
        <v>23</v>
      </c>
      <c r="B14" s="58">
        <v>750</v>
      </c>
      <c r="C14" s="23">
        <v>63.5</v>
      </c>
      <c r="D14" s="23">
        <v>495.841</v>
      </c>
      <c r="E14" s="23">
        <f t="shared" si="0"/>
        <v>432.341</v>
      </c>
      <c r="F14" s="22">
        <f t="shared" si="1"/>
        <v>66.11213333333333</v>
      </c>
      <c r="G14" s="57" t="s">
        <v>47</v>
      </c>
    </row>
    <row r="15" spans="1:7" s="3" customFormat="1" ht="18" customHeight="1">
      <c r="A15" s="34" t="s">
        <v>24</v>
      </c>
      <c r="B15" s="58">
        <v>578000</v>
      </c>
      <c r="C15" s="23">
        <v>199210</v>
      </c>
      <c r="D15" s="23">
        <v>247226.891</v>
      </c>
      <c r="E15" s="23">
        <f t="shared" si="0"/>
        <v>48016.891</v>
      </c>
      <c r="F15" s="22">
        <f t="shared" si="1"/>
        <v>42.772818512110724</v>
      </c>
      <c r="G15" s="57">
        <f t="shared" si="2"/>
        <v>124.10365493700115</v>
      </c>
    </row>
    <row r="16" spans="1:7" ht="19.5" customHeight="1">
      <c r="A16" s="30" t="s">
        <v>7</v>
      </c>
      <c r="B16" s="56">
        <v>750</v>
      </c>
      <c r="C16" s="21">
        <v>238</v>
      </c>
      <c r="D16" s="21">
        <v>2079.551</v>
      </c>
      <c r="E16" s="21">
        <f t="shared" si="0"/>
        <v>1841.551</v>
      </c>
      <c r="F16" s="22" t="s">
        <v>49</v>
      </c>
      <c r="G16" s="57" t="s">
        <v>48</v>
      </c>
    </row>
    <row r="17" spans="1:7" ht="61.5" customHeight="1">
      <c r="A17" s="30" t="s">
        <v>38</v>
      </c>
      <c r="B17" s="56"/>
      <c r="C17" s="21"/>
      <c r="D17" s="21">
        <v>628.739</v>
      </c>
      <c r="E17" s="21">
        <f t="shared" si="0"/>
        <v>628.739</v>
      </c>
      <c r="F17" s="22"/>
      <c r="G17" s="57"/>
    </row>
    <row r="18" spans="1:7" ht="19.5" customHeight="1">
      <c r="A18" s="30" t="s">
        <v>19</v>
      </c>
      <c r="B18" s="56">
        <v>27491</v>
      </c>
      <c r="C18" s="21">
        <v>7275</v>
      </c>
      <c r="D18" s="21">
        <v>10751.283</v>
      </c>
      <c r="E18" s="21">
        <f t="shared" si="0"/>
        <v>3476.2829999999994</v>
      </c>
      <c r="F18" s="22">
        <f>D18/B18*100</f>
        <v>39.10837364955804</v>
      </c>
      <c r="G18" s="57" t="s">
        <v>42</v>
      </c>
    </row>
    <row r="19" spans="1:7" ht="46.5" customHeight="1">
      <c r="A19" s="30" t="s">
        <v>22</v>
      </c>
      <c r="B19" s="56">
        <v>5500</v>
      </c>
      <c r="C19" s="21">
        <v>1816</v>
      </c>
      <c r="D19" s="21">
        <v>1838.426</v>
      </c>
      <c r="E19" s="21">
        <f t="shared" si="0"/>
        <v>22.42599999999993</v>
      </c>
      <c r="F19" s="22">
        <f>D19/B19*100</f>
        <v>33.42592727272727</v>
      </c>
      <c r="G19" s="57">
        <f t="shared" si="2"/>
        <v>101.23491189427311</v>
      </c>
    </row>
    <row r="20" spans="1:7" ht="15" customHeight="1">
      <c r="A20" s="30" t="s">
        <v>8</v>
      </c>
      <c r="B20" s="56">
        <v>301</v>
      </c>
      <c r="C20" s="21">
        <v>92</v>
      </c>
      <c r="D20" s="21">
        <v>127.327</v>
      </c>
      <c r="E20" s="21">
        <f t="shared" si="0"/>
        <v>35.327</v>
      </c>
      <c r="F20" s="22">
        <f>D20/B20*100</f>
        <v>42.301328903654486</v>
      </c>
      <c r="G20" s="57">
        <f t="shared" si="2"/>
        <v>138.39891304347827</v>
      </c>
    </row>
    <row r="21" spans="1:7" ht="17.25" customHeight="1">
      <c r="A21" s="31" t="s">
        <v>9</v>
      </c>
      <c r="B21" s="56">
        <v>4680</v>
      </c>
      <c r="C21" s="21">
        <v>1385</v>
      </c>
      <c r="D21" s="21">
        <v>9337.868</v>
      </c>
      <c r="E21" s="21">
        <f t="shared" si="0"/>
        <v>7952.868</v>
      </c>
      <c r="F21" s="22" t="s">
        <v>50</v>
      </c>
      <c r="G21" s="57" t="s">
        <v>51</v>
      </c>
    </row>
    <row r="22" spans="1:7" s="2" customFormat="1" ht="19.5" customHeight="1">
      <c r="A22" s="35" t="s">
        <v>10</v>
      </c>
      <c r="B22" s="59">
        <f>B6+B7+B8+B9+B16+B17+B18+B19+B20+B21</f>
        <v>3414886</v>
      </c>
      <c r="C22" s="24">
        <f>C6+C7+C8+C9+C16+C17+C18+C19+C20+C21</f>
        <v>1097984</v>
      </c>
      <c r="D22" s="24">
        <f>D6+D7+D8+D9+D16+D17+D18+D19+D20+D21</f>
        <v>1174145.9989999998</v>
      </c>
      <c r="E22" s="24">
        <f t="shared" si="0"/>
        <v>76161.99899999984</v>
      </c>
      <c r="F22" s="25">
        <f aca="true" t="shared" si="3" ref="F22:F33">D22/B22*100</f>
        <v>34.38316825217591</v>
      </c>
      <c r="G22" s="60">
        <f aca="true" t="shared" si="4" ref="G22:G31">D22/C22*100</f>
        <v>106.93653086019468</v>
      </c>
    </row>
    <row r="23" spans="1:7" s="2" customFormat="1" ht="16.5" customHeight="1">
      <c r="A23" s="36" t="s">
        <v>25</v>
      </c>
      <c r="B23" s="59">
        <f>B24+B25+B26+B27+B28+B29+B30</f>
        <v>1449524.13</v>
      </c>
      <c r="C23" s="24">
        <f>C24+C25+C26+C27+C28+C29+C30</f>
        <v>572354.75</v>
      </c>
      <c r="D23" s="24">
        <f>D24+D25+D26+D27+D28+D29+D30</f>
        <v>572031.671</v>
      </c>
      <c r="E23" s="24">
        <f>E24+E25+E26+E27+E28+E29+E30</f>
        <v>-323.0790000000002</v>
      </c>
      <c r="F23" s="25">
        <f t="shared" si="3"/>
        <v>39.46341141626942</v>
      </c>
      <c r="G23" s="60">
        <f t="shared" si="4"/>
        <v>99.94355266554528</v>
      </c>
    </row>
    <row r="24" spans="1:7" s="14" customFormat="1" ht="79.5" customHeight="1">
      <c r="A24" s="37" t="s">
        <v>43</v>
      </c>
      <c r="B24" s="56">
        <v>4539.5</v>
      </c>
      <c r="C24" s="21">
        <v>1134.9</v>
      </c>
      <c r="D24" s="21">
        <v>1134.9</v>
      </c>
      <c r="E24" s="21"/>
      <c r="F24" s="22">
        <f t="shared" si="3"/>
        <v>25.000550721445098</v>
      </c>
      <c r="G24" s="57">
        <f t="shared" si="4"/>
        <v>100</v>
      </c>
    </row>
    <row r="25" spans="1:7" s="14" customFormat="1" ht="108.75" customHeight="1">
      <c r="A25" s="37" t="s">
        <v>39</v>
      </c>
      <c r="B25" s="56">
        <v>630910.4</v>
      </c>
      <c r="C25" s="21">
        <v>317286.7</v>
      </c>
      <c r="D25" s="21">
        <v>317286.7</v>
      </c>
      <c r="E25" s="21"/>
      <c r="F25" s="22">
        <f t="shared" si="3"/>
        <v>50.29029478670822</v>
      </c>
      <c r="G25" s="57">
        <f t="shared" si="4"/>
        <v>100</v>
      </c>
    </row>
    <row r="26" spans="1:7" s="14" customFormat="1" ht="34.5" customHeight="1">
      <c r="A26" s="37" t="s">
        <v>11</v>
      </c>
      <c r="B26" s="56">
        <v>794886.5</v>
      </c>
      <c r="C26" s="21">
        <v>247191.3</v>
      </c>
      <c r="D26" s="21">
        <v>247191.3</v>
      </c>
      <c r="E26" s="21"/>
      <c r="F26" s="22">
        <f t="shared" si="3"/>
        <v>31.097685015407862</v>
      </c>
      <c r="G26" s="57">
        <f t="shared" si="4"/>
        <v>100</v>
      </c>
    </row>
    <row r="27" spans="1:7" s="14" customFormat="1" ht="18.75" customHeight="1">
      <c r="A27" s="37" t="s">
        <v>40</v>
      </c>
      <c r="B27" s="56">
        <v>67.96</v>
      </c>
      <c r="C27" s="21">
        <v>67.96</v>
      </c>
      <c r="D27" s="21">
        <v>67.96</v>
      </c>
      <c r="E27" s="21"/>
      <c r="F27" s="22">
        <f t="shared" si="3"/>
        <v>100</v>
      </c>
      <c r="G27" s="57">
        <f t="shared" si="4"/>
        <v>100</v>
      </c>
    </row>
    <row r="28" spans="1:7" s="14" customFormat="1" ht="49.5" customHeight="1">
      <c r="A28" s="37" t="s">
        <v>26</v>
      </c>
      <c r="B28" s="56">
        <v>13043.9</v>
      </c>
      <c r="C28" s="21">
        <v>4056.354</v>
      </c>
      <c r="D28" s="21">
        <v>4056.354</v>
      </c>
      <c r="E28" s="21">
        <f>D28-C28</f>
        <v>0</v>
      </c>
      <c r="F28" s="22">
        <f t="shared" si="3"/>
        <v>31.097708507424926</v>
      </c>
      <c r="G28" s="57">
        <f t="shared" si="4"/>
        <v>100</v>
      </c>
    </row>
    <row r="29" spans="1:7" s="14" customFormat="1" ht="18.75" customHeight="1">
      <c r="A29" s="37" t="s">
        <v>27</v>
      </c>
      <c r="B29" s="56">
        <v>5961.526</v>
      </c>
      <c r="C29" s="21">
        <v>2596.752</v>
      </c>
      <c r="D29" s="21">
        <v>2273.673</v>
      </c>
      <c r="E29" s="21">
        <f>D29-C29</f>
        <v>-323.0790000000002</v>
      </c>
      <c r="F29" s="22">
        <f t="shared" si="3"/>
        <v>38.13911069078622</v>
      </c>
      <c r="G29" s="57">
        <f t="shared" si="4"/>
        <v>87.55834211353259</v>
      </c>
    </row>
    <row r="30" spans="1:7" s="14" customFormat="1" ht="78" customHeight="1">
      <c r="A30" s="37" t="s">
        <v>41</v>
      </c>
      <c r="B30" s="56">
        <v>114.344</v>
      </c>
      <c r="C30" s="21">
        <v>20.784</v>
      </c>
      <c r="D30" s="21">
        <v>20.784</v>
      </c>
      <c r="E30" s="21"/>
      <c r="F30" s="22">
        <f t="shared" si="3"/>
        <v>18.17672986776744</v>
      </c>
      <c r="G30" s="57">
        <f t="shared" si="4"/>
        <v>100</v>
      </c>
    </row>
    <row r="31" spans="1:7" s="2" customFormat="1" ht="19.5" customHeight="1">
      <c r="A31" s="38" t="s">
        <v>12</v>
      </c>
      <c r="B31" s="59">
        <f>B22+B23</f>
        <v>4864410.13</v>
      </c>
      <c r="C31" s="24">
        <f>C22+C23</f>
        <v>1670338.75</v>
      </c>
      <c r="D31" s="24">
        <f>D22+D23</f>
        <v>1746177.67</v>
      </c>
      <c r="E31" s="24">
        <f>D31-C31</f>
        <v>75838.91999999993</v>
      </c>
      <c r="F31" s="25">
        <f t="shared" si="3"/>
        <v>35.897007516510534</v>
      </c>
      <c r="G31" s="60">
        <f t="shared" si="4"/>
        <v>104.5403317141508</v>
      </c>
    </row>
    <row r="32" spans="1:7" ht="14.25" customHeight="1">
      <c r="A32" s="39" t="s">
        <v>13</v>
      </c>
      <c r="B32" s="56"/>
      <c r="C32" s="21"/>
      <c r="D32" s="21"/>
      <c r="E32" s="21"/>
      <c r="F32" s="25"/>
      <c r="G32" s="60"/>
    </row>
    <row r="33" spans="1:7" s="15" customFormat="1" ht="14.25" customHeight="1">
      <c r="A33" s="30" t="s">
        <v>6</v>
      </c>
      <c r="B33" s="56">
        <v>580</v>
      </c>
      <c r="C33" s="21">
        <v>199</v>
      </c>
      <c r="D33" s="21">
        <v>248.787</v>
      </c>
      <c r="E33" s="21">
        <f>D33-C33</f>
        <v>49.787000000000006</v>
      </c>
      <c r="F33" s="22">
        <f t="shared" si="3"/>
        <v>42.89431034482759</v>
      </c>
      <c r="G33" s="57">
        <f>D33/C33*100</f>
        <v>125.01859296482411</v>
      </c>
    </row>
    <row r="34" spans="1:7" s="15" customFormat="1" ht="60" customHeight="1">
      <c r="A34" s="40" t="s">
        <v>31</v>
      </c>
      <c r="B34" s="56"/>
      <c r="C34" s="21"/>
      <c r="D34" s="21">
        <v>319.607</v>
      </c>
      <c r="E34" s="21">
        <f>D34-C34</f>
        <v>319.607</v>
      </c>
      <c r="F34" s="22"/>
      <c r="G34" s="57"/>
    </row>
    <row r="35" spans="1:7" s="4" customFormat="1" ht="47.25" customHeight="1">
      <c r="A35" s="30" t="s">
        <v>29</v>
      </c>
      <c r="B35" s="56">
        <v>0.024</v>
      </c>
      <c r="C35" s="21"/>
      <c r="D35" s="21"/>
      <c r="E35" s="21"/>
      <c r="F35" s="22"/>
      <c r="G35" s="57"/>
    </row>
    <row r="36" spans="1:10" s="4" customFormat="1" ht="78.75" customHeight="1">
      <c r="A36" s="30" t="s">
        <v>30</v>
      </c>
      <c r="B36" s="56">
        <v>366</v>
      </c>
      <c r="C36" s="21">
        <v>91.5</v>
      </c>
      <c r="D36" s="21">
        <v>105.931</v>
      </c>
      <c r="E36" s="21">
        <f>D36-C36</f>
        <v>14.430999999999997</v>
      </c>
      <c r="F36" s="22">
        <f>D36/B36*100</f>
        <v>28.942896174863385</v>
      </c>
      <c r="G36" s="57">
        <f>D36/C36*100</f>
        <v>115.77158469945354</v>
      </c>
      <c r="J36" s="15"/>
    </row>
    <row r="37" spans="1:7" s="4" customFormat="1" ht="30" customHeight="1">
      <c r="A37" s="30" t="s">
        <v>32</v>
      </c>
      <c r="B37" s="56"/>
      <c r="C37" s="21"/>
      <c r="D37" s="21">
        <v>175.837</v>
      </c>
      <c r="E37" s="21">
        <f>D37-C37</f>
        <v>175.837</v>
      </c>
      <c r="F37" s="22"/>
      <c r="G37" s="60"/>
    </row>
    <row r="38" spans="1:7" s="4" customFormat="1" ht="16.5" customHeight="1">
      <c r="A38" s="41" t="s">
        <v>33</v>
      </c>
      <c r="B38" s="56">
        <v>200</v>
      </c>
      <c r="C38" s="24"/>
      <c r="D38" s="21"/>
      <c r="E38" s="21"/>
      <c r="F38" s="22"/>
      <c r="G38" s="57"/>
    </row>
    <row r="39" spans="1:7" s="2" customFormat="1" ht="17.25" customHeight="1">
      <c r="A39" s="28" t="s">
        <v>36</v>
      </c>
      <c r="B39" s="59">
        <f>SUM(B33:B38)</f>
        <v>1146.024</v>
      </c>
      <c r="C39" s="24">
        <f>SUM(C33:C38)</f>
        <v>290.5</v>
      </c>
      <c r="D39" s="24">
        <f>SUM(D33:D38)</f>
        <v>850.162</v>
      </c>
      <c r="E39" s="24">
        <f>D39-C39</f>
        <v>559.662</v>
      </c>
      <c r="F39" s="25">
        <f>D39/B39*100</f>
        <v>74.18361221056453</v>
      </c>
      <c r="G39" s="57" t="s">
        <v>52</v>
      </c>
    </row>
    <row r="40" spans="1:7" s="2" customFormat="1" ht="17.25" customHeight="1">
      <c r="A40" s="36" t="s">
        <v>25</v>
      </c>
      <c r="B40" s="59">
        <f>B41</f>
        <v>175950</v>
      </c>
      <c r="C40" s="24">
        <f>C41</f>
        <v>175950</v>
      </c>
      <c r="D40" s="24">
        <f>D41</f>
        <v>13476.583</v>
      </c>
      <c r="E40" s="24">
        <f>D40-C40</f>
        <v>-162473.417</v>
      </c>
      <c r="F40" s="25">
        <f>D40/B40*100</f>
        <v>7.659325376527423</v>
      </c>
      <c r="G40" s="60">
        <f>D40/C40*100</f>
        <v>7.659325376527423</v>
      </c>
    </row>
    <row r="41" spans="1:7" s="2" customFormat="1" ht="81.75" customHeight="1">
      <c r="A41" s="41" t="s">
        <v>35</v>
      </c>
      <c r="B41" s="56">
        <v>175950</v>
      </c>
      <c r="C41" s="21">
        <v>175950</v>
      </c>
      <c r="D41" s="21">
        <v>13476.583</v>
      </c>
      <c r="E41" s="21">
        <f>D41-C41</f>
        <v>-162473.417</v>
      </c>
      <c r="F41" s="25">
        <f>D41/B41*100</f>
        <v>7.659325376527423</v>
      </c>
      <c r="G41" s="60">
        <f>D41/C41*100</f>
        <v>7.659325376527423</v>
      </c>
    </row>
    <row r="42" spans="1:7" s="2" customFormat="1" ht="18" customHeight="1">
      <c r="A42" s="28" t="s">
        <v>34</v>
      </c>
      <c r="B42" s="59">
        <f>B39+B40</f>
        <v>177096.024</v>
      </c>
      <c r="C42" s="24">
        <f>C39+C40</f>
        <v>176240.5</v>
      </c>
      <c r="D42" s="24">
        <f>D39+D40</f>
        <v>14326.745</v>
      </c>
      <c r="E42" s="24">
        <f>E39+E40</f>
        <v>-161913.75499999998</v>
      </c>
      <c r="F42" s="25">
        <f>D42/B42*100</f>
        <v>8.089817420181044</v>
      </c>
      <c r="G42" s="60">
        <f>D42/C42*100</f>
        <v>8.129087808988286</v>
      </c>
    </row>
    <row r="43" spans="1:7" s="18" customFormat="1" ht="19.5" customHeight="1" thickBot="1">
      <c r="A43" s="42" t="s">
        <v>14</v>
      </c>
      <c r="B43" s="61">
        <f>B31+B42</f>
        <v>5041506.154</v>
      </c>
      <c r="C43" s="62">
        <f>C31+C42</f>
        <v>1846579.25</v>
      </c>
      <c r="D43" s="62">
        <f>D31+D42</f>
        <v>1760504.415</v>
      </c>
      <c r="E43" s="62">
        <f>E31+E42</f>
        <v>-86074.83500000005</v>
      </c>
      <c r="F43" s="63">
        <f>D43/B43*100</f>
        <v>34.92020759715213</v>
      </c>
      <c r="G43" s="64">
        <f>D43/C43*100</f>
        <v>95.3386871968804</v>
      </c>
    </row>
    <row r="44" spans="3:7" ht="14.25">
      <c r="C44" s="1"/>
      <c r="F44" s="19"/>
      <c r="G44" s="20"/>
    </row>
    <row r="45" spans="1:7" ht="14.25">
      <c r="A45" s="5"/>
      <c r="B45" s="17"/>
      <c r="C45" s="17"/>
      <c r="D45" s="17"/>
      <c r="F45" s="19"/>
      <c r="G45" s="20"/>
    </row>
    <row r="46" spans="2:4" ht="12.75">
      <c r="B46" s="16"/>
      <c r="C46" s="16"/>
      <c r="D46" s="16"/>
    </row>
    <row r="47" spans="2:7" ht="12.75">
      <c r="B47" s="16"/>
      <c r="C47" s="16"/>
      <c r="D47" s="16"/>
      <c r="E47" s="16"/>
      <c r="F47" s="16"/>
      <c r="G47" s="16"/>
    </row>
  </sheetData>
  <sheetProtection/>
  <mergeCells count="1">
    <mergeCell ref="A1:G1"/>
  </mergeCells>
  <printOptions/>
  <pageMargins left="0.7086614173228347" right="0.7086614173228347" top="0.3937007874015748" bottom="0.3937007874015748" header="0.1968503937007874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2024-05-01T10:10:24Z</cp:lastPrinted>
  <dcterms:created xsi:type="dcterms:W3CDTF">2004-07-02T06:40:36Z</dcterms:created>
  <dcterms:modified xsi:type="dcterms:W3CDTF">2024-05-02T07:43:54Z</dcterms:modified>
  <cp:category/>
  <cp:version/>
  <cp:contentType/>
  <cp:contentStatus/>
</cp:coreProperties>
</file>