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</sheets>
  <definedNames>
    <definedName name="_xlnm.Print_Area" localSheetId="0">'Укр'!$A$2:$F$45</definedName>
  </definedNames>
  <calcPr fullCalcOnLoad="1"/>
</workbook>
</file>

<file path=xl/sharedStrings.xml><?xml version="1.0" encoding="utf-8"?>
<sst xmlns="http://schemas.openxmlformats.org/spreadsheetml/2006/main" count="108" uniqueCount="100">
  <si>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</si>
  <si>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</si>
  <si>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</si>
  <si>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</si>
  <si>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</si>
  <si>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</si>
  <si>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</si>
  <si>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</si>
  <si>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</si>
  <si>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</si>
  <si>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</si>
  <si>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</si>
  <si>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</si>
  <si>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</si>
  <si>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</si>
  <si>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</si>
  <si>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</si>
  <si>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</si>
  <si>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</si>
  <si>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</si>
  <si>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</si>
  <si>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</si>
  <si>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</si>
  <si>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</si>
  <si>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</si>
  <si>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</si>
  <si>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</si>
  <si>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</si>
  <si>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</si>
  <si>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</si>
  <si>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</si>
  <si>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</si>
  <si>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</si>
  <si>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</si>
  <si>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</si>
  <si>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</si>
  <si>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</si>
  <si>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</si>
  <si>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</si>
  <si>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</si>
  <si>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</si>
  <si>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</si>
  <si>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</si>
  <si>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</si>
  <si>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</si>
  <si>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</si>
  <si>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</si>
  <si>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</si>
  <si>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</si>
  <si>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</si>
  <si>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</si>
  <si>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</si>
  <si>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</si>
  <si>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</si>
  <si>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</si>
  <si>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</si>
  <si>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</si>
  <si>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</si>
  <si>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</si>
  <si>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</si>
  <si>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</si>
  <si>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</si>
  <si>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</si>
  <si>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</si>
  <si>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</si>
  <si>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</si>
  <si>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</si>
  <si>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</si>
  <si>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</si>
  <si>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</si>
  <si>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</si>
  <si>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</si>
  <si>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</si>
  <si>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</si>
  <si>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</si>
  <si>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</si>
  <si>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</si>
  <si>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</si>
  <si>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</si>
  <si>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</si>
  <si>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</si>
  <si>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План на           січень   з урахуванням змін, 
тис. грн.</t>
  </si>
  <si>
    <t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, оплату услуг по осуществлению патроната над ребёнком и выплату социальной помощи на содержание ребёнка в семье патронатного воспитателя</t>
  </si>
  <si>
    <t>План на
 январь с учетом изменений, тыс. грн.</t>
  </si>
  <si>
    <t>Плата  за надання  адміністративних послуг</t>
  </si>
  <si>
    <t>Плата за предоставление административных услуг</t>
  </si>
  <si>
    <t>Cубвенція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</si>
  <si>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</si>
  <si>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Збір за провадження деяких видів підприємницької діяльності, що справлявся до  1 січня 2015 року</t>
  </si>
  <si>
    <t xml:space="preserve">Сбор за осуществление некоторых видов предпринимательской деятельности, который взимался до 1 января 2015 года </t>
  </si>
  <si>
    <t>в 2,1 р.б.</t>
  </si>
  <si>
    <t xml:space="preserve">Надійшло з
 01 січня по 
31 січня            тис. грн. </t>
  </si>
  <si>
    <t xml:space="preserve">Поступило          с 01 января
по 31 января,
тыс. грн. </t>
  </si>
  <si>
    <t>в 3,2 р.б.</t>
  </si>
  <si>
    <t>в 13.3 р.б.</t>
  </si>
  <si>
    <t>в 16,7 р.б.</t>
  </si>
  <si>
    <t>в 5,7 р.б.</t>
  </si>
  <si>
    <t>в 2,2 р.б.</t>
  </si>
  <si>
    <t>Щомісячна інформація про надходження  до  міського бюджету м.Миколаєва за  
2017 рік (без власних надходжень бюджетних установ)</t>
  </si>
  <si>
    <t>Ежемесячная информация о поступлениях в городской бюджет г. Николаева 
за  2017 год                                                                 
(без собственных поступлений бюджетных учреждений )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</si>
</sst>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#,##0.00;[Red]\-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4" fillId="0" borderId="0" xfId="0" applyNumberFormat="1" applyFont="1" applyAlignment="1">
      <alignment horizontal="right"/>
    </xf>
    <xf numFmtId="198" fontId="4" fillId="0" borderId="0" xfId="0" applyNumberFormat="1" applyFont="1" applyFill="1" applyAlignment="1">
      <alignment/>
    </xf>
    <xf numFmtId="19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197" fontId="7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98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96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196" fontId="18" fillId="0" borderId="10" xfId="0" applyNumberFormat="1" applyFont="1" applyFill="1" applyBorder="1" applyAlignment="1">
      <alignment horizontal="center" vertical="top" wrapText="1"/>
    </xf>
    <xf numFmtId="198" fontId="18" fillId="0" borderId="10" xfId="0" applyNumberFormat="1" applyFont="1" applyFill="1" applyBorder="1" applyAlignment="1">
      <alignment horizontal="center" vertical="top" wrapText="1"/>
    </xf>
    <xf numFmtId="196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96" fontId="18" fillId="0" borderId="11" xfId="0" applyNumberFormat="1" applyFont="1" applyFill="1" applyBorder="1" applyAlignment="1">
      <alignment horizontal="center" vertical="top" wrapText="1"/>
    </xf>
    <xf numFmtId="198" fontId="18" fillId="0" borderId="11" xfId="0" applyNumberFormat="1" applyFont="1" applyFill="1" applyBorder="1" applyAlignment="1">
      <alignment horizontal="center" vertical="top" wrapText="1"/>
    </xf>
    <xf numFmtId="196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97" fontId="18" fillId="0" borderId="12" xfId="0" applyNumberFormat="1" applyFont="1" applyFill="1" applyBorder="1" applyAlignment="1">
      <alignment horizontal="center" vertical="center" wrapText="1"/>
    </xf>
    <xf numFmtId="197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96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197" fontId="18" fillId="0" borderId="12" xfId="0" applyNumberFormat="1" applyFont="1" applyFill="1" applyBorder="1" applyAlignment="1">
      <alignment/>
    </xf>
    <xf numFmtId="197" fontId="18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6" fontId="17" fillId="0" borderId="12" xfId="0" applyNumberFormat="1" applyFont="1" applyFill="1" applyBorder="1" applyAlignment="1">
      <alignment/>
    </xf>
    <xf numFmtId="196" fontId="18" fillId="0" borderId="12" xfId="0" applyNumberFormat="1" applyFont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0" fontId="18" fillId="0" borderId="12" xfId="0" applyFont="1" applyBorder="1" applyAlignment="1">
      <alignment wrapText="1"/>
    </xf>
    <xf numFmtId="197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197" fontId="20" fillId="0" borderId="12" xfId="0" applyNumberFormat="1" applyFont="1" applyFill="1" applyBorder="1" applyAlignment="1">
      <alignment horizontal="right"/>
    </xf>
    <xf numFmtId="0" fontId="19" fillId="0" borderId="12" xfId="0" applyNumberFormat="1" applyFont="1" applyFill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0" fontId="21" fillId="0" borderId="12" xfId="0" applyNumberFormat="1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197" fontId="16" fillId="0" borderId="12" xfId="0" applyNumberFormat="1" applyFont="1" applyFill="1" applyBorder="1" applyAlignment="1">
      <alignment/>
    </xf>
    <xf numFmtId="196" fontId="16" fillId="0" borderId="12" xfId="0" applyNumberFormat="1" applyFont="1" applyFill="1" applyBorder="1" applyAlignment="1">
      <alignment/>
    </xf>
    <xf numFmtId="196" fontId="22" fillId="0" borderId="12" xfId="0" applyNumberFormat="1" applyFont="1" applyBorder="1" applyAlignment="1">
      <alignment horizontal="right"/>
    </xf>
    <xf numFmtId="0" fontId="17" fillId="0" borderId="12" xfId="0" applyFont="1" applyBorder="1" applyAlignment="1">
      <alignment/>
    </xf>
    <xf numFmtId="0" fontId="19" fillId="0" borderId="12" xfId="0" applyFont="1" applyBorder="1" applyAlignment="1">
      <alignment horizontal="left" vertical="top" wrapText="1"/>
    </xf>
    <xf numFmtId="197" fontId="20" fillId="0" borderId="12" xfId="0" applyNumberFormat="1" applyFont="1" applyBorder="1" applyAlignment="1">
      <alignment horizontal="right"/>
    </xf>
    <xf numFmtId="197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NumberFormat="1" applyFont="1" applyFill="1" applyBorder="1" applyAlignment="1">
      <alignment horizontal="left" vertical="top" wrapText="1"/>
    </xf>
    <xf numFmtId="0" fontId="16" fillId="0" borderId="12" xfId="0" applyFont="1" applyBorder="1" applyAlignment="1">
      <alignment wrapText="1"/>
    </xf>
    <xf numFmtId="197" fontId="22" fillId="0" borderId="12" xfId="0" applyNumberFormat="1" applyFont="1" applyFill="1" applyBorder="1" applyAlignment="1">
      <alignment horizontal="right"/>
    </xf>
    <xf numFmtId="197" fontId="16" fillId="0" borderId="12" xfId="0" applyNumberFormat="1" applyFont="1" applyFill="1" applyBorder="1" applyAlignment="1">
      <alignment horizontal="right"/>
    </xf>
    <xf numFmtId="0" fontId="16" fillId="0" borderId="12" xfId="0" applyFont="1" applyBorder="1" applyAlignment="1">
      <alignment vertical="top" wrapText="1"/>
    </xf>
    <xf numFmtId="197" fontId="17" fillId="0" borderId="12" xfId="0" applyNumberFormat="1" applyFont="1" applyBorder="1" applyAlignment="1">
      <alignment/>
    </xf>
    <xf numFmtId="0" fontId="17" fillId="0" borderId="12" xfId="0" applyFont="1" applyBorder="1" applyAlignment="1">
      <alignment wrapText="1"/>
    </xf>
    <xf numFmtId="197" fontId="17" fillId="0" borderId="12" xfId="0" applyNumberFormat="1" applyFont="1" applyBorder="1" applyAlignment="1">
      <alignment vertical="top" wrapText="1"/>
    </xf>
    <xf numFmtId="197" fontId="17" fillId="0" borderId="12" xfId="0" applyNumberFormat="1" applyFont="1" applyBorder="1" applyAlignment="1">
      <alignment wrapText="1"/>
    </xf>
    <xf numFmtId="0" fontId="16" fillId="0" borderId="12" xfId="0" applyFont="1" applyBorder="1" applyAlignment="1">
      <alignment/>
    </xf>
    <xf numFmtId="197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197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97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196" fontId="18" fillId="0" borderId="12" xfId="0" applyNumberFormat="1" applyFont="1" applyFill="1" applyBorder="1" applyAlignment="1">
      <alignment horizontal="center" vertical="top" wrapText="1"/>
    </xf>
    <xf numFmtId="198" fontId="18" fillId="0" borderId="12" xfId="0" applyNumberFormat="1" applyFont="1" applyFill="1" applyBorder="1" applyAlignment="1">
      <alignment horizontal="center" vertical="top" wrapText="1"/>
    </xf>
    <xf numFmtId="197" fontId="17" fillId="0" borderId="12" xfId="0" applyNumberFormat="1" applyFont="1" applyBorder="1" applyAlignment="1">
      <alignment horizontal="center" vertical="top" wrapText="1"/>
    </xf>
    <xf numFmtId="196" fontId="17" fillId="0" borderId="12" xfId="0" applyNumberFormat="1" applyFont="1" applyBorder="1" applyAlignment="1">
      <alignment horizontal="center" vertical="top" wrapText="1"/>
    </xf>
    <xf numFmtId="196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horizontal="left" vertical="top" wrapText="1"/>
    </xf>
    <xf numFmtId="0" fontId="20" fillId="0" borderId="12" xfId="0" applyNumberFormat="1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8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vertical="center" wrapText="1"/>
    </xf>
    <xf numFmtId="196" fontId="17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 wrapText="1"/>
    </xf>
    <xf numFmtId="197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 horizontal="right"/>
    </xf>
    <xf numFmtId="196" fontId="18" fillId="0" borderId="12" xfId="0" applyNumberFormat="1" applyFont="1" applyFill="1" applyBorder="1" applyAlignment="1">
      <alignment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75" zoomScaleNormal="75" zoomScaleSheetLayoutView="75" zoomScalePageLayoutView="0" workbookViewId="0" topLeftCell="A34">
      <selection activeCell="E40" sqref="E40"/>
    </sheetView>
  </sheetViews>
  <sheetFormatPr defaultColWidth="9.00390625" defaultRowHeight="12.75"/>
  <cols>
    <col min="1" max="1" width="42.00390625" style="0" customWidth="1"/>
    <col min="2" max="2" width="16.25390625" style="8" customWidth="1"/>
    <col min="3" max="3" width="16.00390625" style="0" customWidth="1"/>
    <col min="4" max="4" width="15.875" style="24" customWidth="1"/>
    <col min="5" max="5" width="15.875" style="0" customWidth="1"/>
    <col min="6" max="6" width="14.625" style="0" customWidth="1"/>
  </cols>
  <sheetData>
    <row r="1" spans="1:6" ht="12.75" customHeight="1">
      <c r="A1" s="7"/>
      <c r="B1" s="17"/>
      <c r="C1" s="7"/>
      <c r="D1" s="22"/>
      <c r="E1" s="7"/>
      <c r="F1" s="6"/>
    </row>
    <row r="2" spans="1:6" ht="35.25" customHeight="1">
      <c r="A2" s="106" t="s">
        <v>98</v>
      </c>
      <c r="B2" s="106"/>
      <c r="C2" s="106"/>
      <c r="D2" s="106"/>
      <c r="E2" s="106"/>
      <c r="F2" s="106"/>
    </row>
    <row r="3" spans="1:6" ht="15.75">
      <c r="A3" s="27"/>
      <c r="B3" s="85"/>
      <c r="C3" s="28"/>
      <c r="D3" s="86"/>
      <c r="E3" s="29"/>
      <c r="F3" s="30"/>
    </row>
    <row r="4" spans="1:6" ht="94.5" customHeight="1">
      <c r="A4" s="87" t="s">
        <v>27</v>
      </c>
      <c r="B4" s="88" t="s">
        <v>78</v>
      </c>
      <c r="C4" s="89" t="s">
        <v>81</v>
      </c>
      <c r="D4" s="90" t="s">
        <v>91</v>
      </c>
      <c r="E4" s="91" t="s">
        <v>79</v>
      </c>
      <c r="F4" s="92" t="s">
        <v>80</v>
      </c>
    </row>
    <row r="5" spans="1:6" ht="49.5" customHeight="1" hidden="1">
      <c r="A5" s="87"/>
      <c r="B5" s="88"/>
      <c r="C5" s="89"/>
      <c r="D5" s="90"/>
      <c r="E5" s="91"/>
      <c r="F5" s="92"/>
    </row>
    <row r="6" spans="1:6" ht="18" customHeight="1">
      <c r="A6" s="39" t="s">
        <v>28</v>
      </c>
      <c r="B6" s="40"/>
      <c r="C6" s="41"/>
      <c r="D6" s="42"/>
      <c r="E6" s="43"/>
      <c r="F6" s="44"/>
    </row>
    <row r="7" spans="1:6" ht="22.5" customHeight="1">
      <c r="A7" s="93" t="s">
        <v>29</v>
      </c>
      <c r="B7" s="46">
        <v>1209328</v>
      </c>
      <c r="C7" s="47">
        <v>73213</v>
      </c>
      <c r="D7" s="48">
        <v>84285.157</v>
      </c>
      <c r="E7" s="49">
        <f>D7/B7*100</f>
        <v>6.9695861668629195</v>
      </c>
      <c r="F7" s="50">
        <f>D7/C7*100</f>
        <v>115.1232117246937</v>
      </c>
    </row>
    <row r="8" spans="1:6" ht="18" customHeight="1">
      <c r="A8" s="62" t="s">
        <v>64</v>
      </c>
      <c r="B8" s="51">
        <v>2140</v>
      </c>
      <c r="C8" s="47">
        <v>45</v>
      </c>
      <c r="D8" s="48">
        <v>21.293</v>
      </c>
      <c r="E8" s="49">
        <f aca="true" t="shared" si="0" ref="E8:E45">D8/B8*100</f>
        <v>0.9950000000000001</v>
      </c>
      <c r="F8" s="50">
        <f aca="true" t="shared" si="1" ref="F8:F45">D8/C8*100</f>
        <v>47.31777777777778</v>
      </c>
    </row>
    <row r="9" spans="1:6" ht="49.5" customHeight="1">
      <c r="A9" s="61" t="s">
        <v>30</v>
      </c>
      <c r="B9" s="51">
        <v>195600</v>
      </c>
      <c r="C9" s="47">
        <v>12570</v>
      </c>
      <c r="D9" s="48">
        <v>18764.199</v>
      </c>
      <c r="E9" s="49">
        <f t="shared" si="0"/>
        <v>9.593148773006135</v>
      </c>
      <c r="F9" s="50">
        <f t="shared" si="1"/>
        <v>149.27763723150358</v>
      </c>
    </row>
    <row r="10" spans="1:6" ht="15.75">
      <c r="A10" s="62" t="s">
        <v>56</v>
      </c>
      <c r="B10" s="53">
        <f>B11+B15+B17</f>
        <v>537438</v>
      </c>
      <c r="C10" s="47">
        <f>C11+C15+C17</f>
        <v>43341.47</v>
      </c>
      <c r="D10" s="47">
        <f>D11+D15+D16+D17</f>
        <v>48238.009000000005</v>
      </c>
      <c r="E10" s="49">
        <f t="shared" si="0"/>
        <v>8.975548621422378</v>
      </c>
      <c r="F10" s="50">
        <f t="shared" si="1"/>
        <v>111.29758404594953</v>
      </c>
    </row>
    <row r="11" spans="1:6" s="12" customFormat="1" ht="15.75">
      <c r="A11" s="54" t="s">
        <v>31</v>
      </c>
      <c r="B11" s="55">
        <f>SUM(B12:B14)</f>
        <v>306758</v>
      </c>
      <c r="C11" s="56">
        <f>C12+C13+C14</f>
        <v>24621.65</v>
      </c>
      <c r="D11" s="56">
        <f>D12+D13+D14</f>
        <v>24914.823</v>
      </c>
      <c r="E11" s="49">
        <f t="shared" si="0"/>
        <v>8.121979866865738</v>
      </c>
      <c r="F11" s="50">
        <f t="shared" si="1"/>
        <v>101.1907122390254</v>
      </c>
    </row>
    <row r="12" spans="1:6" s="12" customFormat="1" ht="33" customHeight="1">
      <c r="A12" s="54" t="s">
        <v>58</v>
      </c>
      <c r="B12" s="55">
        <v>24108</v>
      </c>
      <c r="C12" s="56">
        <v>4045</v>
      </c>
      <c r="D12" s="58">
        <v>4269.59</v>
      </c>
      <c r="E12" s="49">
        <f t="shared" si="0"/>
        <v>17.710262153641946</v>
      </c>
      <c r="F12" s="50">
        <f t="shared" si="1"/>
        <v>105.5522867737948</v>
      </c>
    </row>
    <row r="13" spans="1:6" s="12" customFormat="1" ht="15.75">
      <c r="A13" s="54" t="s">
        <v>32</v>
      </c>
      <c r="B13" s="55">
        <v>280700</v>
      </c>
      <c r="C13" s="56">
        <v>20411.65</v>
      </c>
      <c r="D13" s="58">
        <v>20286.506</v>
      </c>
      <c r="E13" s="49">
        <f t="shared" si="0"/>
        <v>7.227112931955826</v>
      </c>
      <c r="F13" s="50">
        <f t="shared" si="1"/>
        <v>99.38689914828052</v>
      </c>
    </row>
    <row r="14" spans="1:6" s="12" customFormat="1" ht="15.75" customHeight="1">
      <c r="A14" s="54" t="s">
        <v>33</v>
      </c>
      <c r="B14" s="55">
        <v>1950</v>
      </c>
      <c r="C14" s="56">
        <v>165</v>
      </c>
      <c r="D14" s="58">
        <v>358.727</v>
      </c>
      <c r="E14" s="49">
        <f t="shared" si="0"/>
        <v>18.39625641025641</v>
      </c>
      <c r="F14" s="50" t="s">
        <v>97</v>
      </c>
    </row>
    <row r="15" spans="1:6" s="12" customFormat="1" ht="18.75" customHeight="1">
      <c r="A15" s="60" t="s">
        <v>34</v>
      </c>
      <c r="B15" s="55">
        <v>250</v>
      </c>
      <c r="C15" s="56">
        <v>19.82</v>
      </c>
      <c r="D15" s="58">
        <v>30.879</v>
      </c>
      <c r="E15" s="49">
        <f t="shared" si="0"/>
        <v>12.3516</v>
      </c>
      <c r="F15" s="50">
        <f t="shared" si="1"/>
        <v>155.79717457114026</v>
      </c>
    </row>
    <row r="16" spans="1:6" s="12" customFormat="1" ht="54" customHeight="1">
      <c r="A16" s="60" t="s">
        <v>66</v>
      </c>
      <c r="B16" s="55"/>
      <c r="C16" s="56"/>
      <c r="D16" s="58">
        <v>-13.089</v>
      </c>
      <c r="E16" s="49"/>
      <c r="F16" s="50"/>
    </row>
    <row r="17" spans="1:6" s="12" customFormat="1" ht="18" customHeight="1">
      <c r="A17" s="60" t="s">
        <v>35</v>
      </c>
      <c r="B17" s="55">
        <v>230430</v>
      </c>
      <c r="C17" s="56">
        <v>18700</v>
      </c>
      <c r="D17" s="58">
        <v>23305.396</v>
      </c>
      <c r="E17" s="49">
        <f t="shared" si="0"/>
        <v>10.113872325652041</v>
      </c>
      <c r="F17" s="50">
        <f t="shared" si="1"/>
        <v>124.62778609625668</v>
      </c>
    </row>
    <row r="18" spans="1:6" ht="20.25" customHeight="1">
      <c r="A18" s="61" t="s">
        <v>37</v>
      </c>
      <c r="B18" s="51">
        <v>150</v>
      </c>
      <c r="C18" s="47">
        <v>12</v>
      </c>
      <c r="D18" s="46">
        <v>10.823</v>
      </c>
      <c r="E18" s="49">
        <f t="shared" si="0"/>
        <v>7.215333333333334</v>
      </c>
      <c r="F18" s="50">
        <f t="shared" si="1"/>
        <v>90.19166666666666</v>
      </c>
    </row>
    <row r="19" spans="1:6" ht="42.75" customHeight="1">
      <c r="A19" s="61" t="s">
        <v>84</v>
      </c>
      <c r="B19" s="51">
        <v>20500</v>
      </c>
      <c r="C19" s="47">
        <v>692</v>
      </c>
      <c r="D19" s="48">
        <v>1193.921</v>
      </c>
      <c r="E19" s="49">
        <f t="shared" si="0"/>
        <v>5.824004878048781</v>
      </c>
      <c r="F19" s="50">
        <f t="shared" si="1"/>
        <v>172.53193641618498</v>
      </c>
    </row>
    <row r="20" spans="1:6" ht="69" customHeight="1">
      <c r="A20" s="61" t="s">
        <v>38</v>
      </c>
      <c r="B20" s="51">
        <v>10500</v>
      </c>
      <c r="C20" s="47">
        <v>875</v>
      </c>
      <c r="D20" s="48">
        <v>1027.874</v>
      </c>
      <c r="E20" s="49">
        <f t="shared" si="0"/>
        <v>9.78927619047619</v>
      </c>
      <c r="F20" s="50">
        <f t="shared" si="1"/>
        <v>117.47131428571429</v>
      </c>
    </row>
    <row r="21" spans="1:6" ht="16.5" customHeight="1">
      <c r="A21" s="61" t="s">
        <v>39</v>
      </c>
      <c r="B21" s="51">
        <v>300</v>
      </c>
      <c r="C21" s="47">
        <v>16</v>
      </c>
      <c r="D21" s="48">
        <v>35.717</v>
      </c>
      <c r="E21" s="49">
        <f t="shared" si="0"/>
        <v>11.905666666666665</v>
      </c>
      <c r="F21" s="50" t="s">
        <v>97</v>
      </c>
    </row>
    <row r="22" spans="1:6" ht="22.5" customHeight="1">
      <c r="A22" s="62" t="s">
        <v>40</v>
      </c>
      <c r="B22" s="51">
        <v>3100</v>
      </c>
      <c r="C22" s="47">
        <v>255</v>
      </c>
      <c r="D22" s="46">
        <v>1462.18</v>
      </c>
      <c r="E22" s="49">
        <f t="shared" si="0"/>
        <v>47.16709677419355</v>
      </c>
      <c r="F22" s="50" t="s">
        <v>96</v>
      </c>
    </row>
    <row r="23" spans="1:6" s="10" customFormat="1" ht="21.75" customHeight="1">
      <c r="A23" s="63" t="s">
        <v>41</v>
      </c>
      <c r="B23" s="64">
        <f>B7+B8+B9+B10++B18+B19+B20+B21+B22</f>
        <v>1979056</v>
      </c>
      <c r="C23" s="64">
        <f>C7+C8+C9+C10++C18+C19+C20+C21+C22</f>
        <v>131019.47</v>
      </c>
      <c r="D23" s="64">
        <f>D7+D8+D9+D10+D18+D19+D20+D21++D22</f>
        <v>155039.173</v>
      </c>
      <c r="E23" s="65">
        <f t="shared" si="0"/>
        <v>7.833996258822388</v>
      </c>
      <c r="F23" s="66">
        <f t="shared" si="1"/>
        <v>118.33292639635926</v>
      </c>
    </row>
    <row r="24" spans="1:6" ht="23.25" customHeight="1">
      <c r="A24" s="62" t="s">
        <v>42</v>
      </c>
      <c r="B24" s="55">
        <f>B25+B26+B27+B28+B29+B30+B31</f>
        <v>1624239.8499999999</v>
      </c>
      <c r="C24" s="56">
        <f>SUM(C25:C31)</f>
        <v>213072.967</v>
      </c>
      <c r="D24" s="56">
        <f>SUM(D25:D31)</f>
        <v>208169.688</v>
      </c>
      <c r="E24" s="49">
        <f t="shared" si="0"/>
        <v>12.816437670827987</v>
      </c>
      <c r="F24" s="50">
        <f t="shared" si="1"/>
        <v>97.69877940452201</v>
      </c>
    </row>
    <row r="25" spans="1:6" ht="119.25" customHeight="1">
      <c r="A25" s="94" t="s">
        <v>43</v>
      </c>
      <c r="B25" s="55">
        <v>521582.3</v>
      </c>
      <c r="C25" s="69">
        <v>41848</v>
      </c>
      <c r="D25" s="70">
        <v>37537.941</v>
      </c>
      <c r="E25" s="49">
        <f t="shared" si="0"/>
        <v>7.196935363795896</v>
      </c>
      <c r="F25" s="50">
        <f t="shared" si="1"/>
        <v>89.70068103613076</v>
      </c>
    </row>
    <row r="26" spans="1:6" ht="146.25" customHeight="1">
      <c r="A26" s="94" t="s">
        <v>44</v>
      </c>
      <c r="B26" s="55">
        <v>299682.7</v>
      </c>
      <c r="C26" s="69">
        <v>111933.7</v>
      </c>
      <c r="D26" s="70">
        <v>111449.998</v>
      </c>
      <c r="E26" s="49">
        <f t="shared" si="0"/>
        <v>37.18933325146897</v>
      </c>
      <c r="F26" s="50">
        <f t="shared" si="1"/>
        <v>99.56786740722411</v>
      </c>
    </row>
    <row r="27" spans="1:6" ht="83.25" customHeight="1">
      <c r="A27" s="94" t="s">
        <v>45</v>
      </c>
      <c r="B27" s="55">
        <v>890.5</v>
      </c>
      <c r="C27" s="56">
        <v>74.2</v>
      </c>
      <c r="D27" s="70"/>
      <c r="E27" s="49"/>
      <c r="F27" s="50"/>
    </row>
    <row r="28" spans="1:6" ht="31.5">
      <c r="A28" s="94" t="s">
        <v>46</v>
      </c>
      <c r="B28" s="55">
        <v>375497</v>
      </c>
      <c r="C28" s="56">
        <v>28884.4</v>
      </c>
      <c r="D28" s="70">
        <v>28884.4</v>
      </c>
      <c r="E28" s="49">
        <f t="shared" si="0"/>
        <v>7.692311789441727</v>
      </c>
      <c r="F28" s="50">
        <f t="shared" si="1"/>
        <v>100</v>
      </c>
    </row>
    <row r="29" spans="1:6" ht="36" customHeight="1">
      <c r="A29" s="94" t="s">
        <v>47</v>
      </c>
      <c r="B29" s="55">
        <v>417548.2</v>
      </c>
      <c r="C29" s="56">
        <v>29912.386</v>
      </c>
      <c r="D29" s="70">
        <v>29912.386</v>
      </c>
      <c r="E29" s="49">
        <f t="shared" si="0"/>
        <v>7.163816297136474</v>
      </c>
      <c r="F29" s="50">
        <f t="shared" si="1"/>
        <v>100</v>
      </c>
    </row>
    <row r="30" spans="1:6" ht="16.5" customHeight="1">
      <c r="A30" s="95" t="s">
        <v>48</v>
      </c>
      <c r="B30" s="55">
        <v>4486.75</v>
      </c>
      <c r="C30" s="69">
        <v>113.781</v>
      </c>
      <c r="D30" s="70">
        <v>108.78</v>
      </c>
      <c r="E30" s="49">
        <f t="shared" si="0"/>
        <v>2.424472056611133</v>
      </c>
      <c r="F30" s="50">
        <f t="shared" si="1"/>
        <v>95.60471431961399</v>
      </c>
    </row>
    <row r="31" spans="1:6" ht="226.5" customHeight="1">
      <c r="A31" s="96" t="s">
        <v>86</v>
      </c>
      <c r="B31" s="55">
        <v>4552.4</v>
      </c>
      <c r="C31" s="56">
        <v>306.5</v>
      </c>
      <c r="D31" s="70">
        <v>276.183</v>
      </c>
      <c r="E31" s="49">
        <f t="shared" si="0"/>
        <v>6.066755996836834</v>
      </c>
      <c r="F31" s="50">
        <f t="shared" si="1"/>
        <v>90.10864600326263</v>
      </c>
    </row>
    <row r="32" spans="1:6" ht="18" customHeight="1">
      <c r="A32" s="76" t="s">
        <v>49</v>
      </c>
      <c r="B32" s="64">
        <f>B23+B24</f>
        <v>3603295.8499999996</v>
      </c>
      <c r="C32" s="74">
        <f>C23+C24</f>
        <v>344092.43700000003</v>
      </c>
      <c r="D32" s="75">
        <f>D23+D24</f>
        <v>363208.86100000003</v>
      </c>
      <c r="E32" s="65">
        <f t="shared" si="0"/>
        <v>10.079906733164863</v>
      </c>
      <c r="F32" s="66">
        <f t="shared" si="1"/>
        <v>105.55560714053125</v>
      </c>
    </row>
    <row r="33" spans="1:6" ht="28.5" customHeight="1">
      <c r="A33" s="76" t="s">
        <v>50</v>
      </c>
      <c r="B33" s="51"/>
      <c r="C33" s="74"/>
      <c r="D33" s="77"/>
      <c r="E33" s="65"/>
      <c r="F33" s="66"/>
    </row>
    <row r="34" spans="1:6" ht="50.25" customHeight="1">
      <c r="A34" s="61" t="s">
        <v>88</v>
      </c>
      <c r="B34" s="51"/>
      <c r="C34" s="74"/>
      <c r="D34" s="77">
        <v>-11.584</v>
      </c>
      <c r="E34" s="65"/>
      <c r="F34" s="66"/>
    </row>
    <row r="35" spans="1:6" ht="35.25" customHeight="1">
      <c r="A35" s="61" t="s">
        <v>36</v>
      </c>
      <c r="B35" s="51">
        <v>620</v>
      </c>
      <c r="C35" s="47">
        <v>27.65</v>
      </c>
      <c r="D35" s="77">
        <v>88.394</v>
      </c>
      <c r="E35" s="49">
        <f t="shared" si="0"/>
        <v>14.25709677419355</v>
      </c>
      <c r="F35" s="50" t="s">
        <v>93</v>
      </c>
    </row>
    <row r="36" spans="1:6" ht="48" customHeight="1">
      <c r="A36" s="61" t="s">
        <v>75</v>
      </c>
      <c r="B36" s="51"/>
      <c r="C36" s="47"/>
      <c r="D36" s="77"/>
      <c r="E36" s="49"/>
      <c r="F36" s="50"/>
    </row>
    <row r="37" spans="1:6" ht="69.75" customHeight="1">
      <c r="A37" s="61" t="s">
        <v>51</v>
      </c>
      <c r="B37" s="51">
        <v>300</v>
      </c>
      <c r="C37" s="47">
        <v>35</v>
      </c>
      <c r="D37" s="51">
        <v>56.355</v>
      </c>
      <c r="E37" s="49">
        <f t="shared" si="0"/>
        <v>18.785</v>
      </c>
      <c r="F37" s="50">
        <f t="shared" si="1"/>
        <v>161.0142857142857</v>
      </c>
    </row>
    <row r="38" spans="1:6" ht="65.25" customHeight="1">
      <c r="A38" s="97" t="s">
        <v>61</v>
      </c>
      <c r="B38" s="51">
        <v>71.74</v>
      </c>
      <c r="C38" s="47"/>
      <c r="D38" s="51">
        <v>17.677</v>
      </c>
      <c r="E38" s="49">
        <f t="shared" si="0"/>
        <v>24.64036799553945</v>
      </c>
      <c r="F38" s="50"/>
    </row>
    <row r="39" spans="1:6" s="15" customFormat="1" ht="47.25" customHeight="1">
      <c r="A39" s="61" t="s">
        <v>52</v>
      </c>
      <c r="B39" s="51">
        <v>500</v>
      </c>
      <c r="C39" s="47">
        <v>40</v>
      </c>
      <c r="D39" s="51">
        <v>533.728</v>
      </c>
      <c r="E39" s="49">
        <f t="shared" si="0"/>
        <v>106.7456</v>
      </c>
      <c r="F39" s="50" t="s">
        <v>94</v>
      </c>
    </row>
    <row r="40" spans="1:6" s="14" customFormat="1" ht="38.25" customHeight="1">
      <c r="A40" s="79" t="s">
        <v>68</v>
      </c>
      <c r="B40" s="51">
        <v>2000</v>
      </c>
      <c r="C40" s="47"/>
      <c r="D40" s="51"/>
      <c r="E40" s="49"/>
      <c r="F40" s="50"/>
    </row>
    <row r="41" spans="1:6" s="21" customFormat="1" ht="24" customHeight="1">
      <c r="A41" s="61" t="s">
        <v>71</v>
      </c>
      <c r="B41" s="102">
        <v>500</v>
      </c>
      <c r="C41" s="61"/>
      <c r="D41" s="80">
        <v>1030.914</v>
      </c>
      <c r="E41" s="101" t="s">
        <v>90</v>
      </c>
      <c r="F41" s="50"/>
    </row>
    <row r="42" spans="1:6" ht="17.25" customHeight="1">
      <c r="A42" s="98" t="s">
        <v>53</v>
      </c>
      <c r="B42" s="64">
        <f>SUM(B35:B41)</f>
        <v>3991.74</v>
      </c>
      <c r="C42" s="64">
        <f>SUM(C35:C40)</f>
        <v>102.65</v>
      </c>
      <c r="D42" s="64">
        <f>SUM(D34:D41)</f>
        <v>1715.484</v>
      </c>
      <c r="E42" s="65">
        <f t="shared" si="0"/>
        <v>42.975845120173155</v>
      </c>
      <c r="F42" s="66" t="s">
        <v>95</v>
      </c>
    </row>
    <row r="43" spans="1:6" s="26" customFormat="1" ht="26.25" customHeight="1">
      <c r="A43" s="98" t="s">
        <v>54</v>
      </c>
      <c r="B43" s="64">
        <f>B32+B42</f>
        <v>3607287.59</v>
      </c>
      <c r="C43" s="64">
        <f>C32+C42</f>
        <v>344195.08700000006</v>
      </c>
      <c r="D43" s="64">
        <f>D32+D42</f>
        <v>364924.34500000003</v>
      </c>
      <c r="E43" s="65">
        <f t="shared" si="0"/>
        <v>10.116308608485527</v>
      </c>
      <c r="F43" s="66">
        <f t="shared" si="1"/>
        <v>106.0225316347993</v>
      </c>
    </row>
    <row r="44" spans="1:6" ht="48" customHeight="1">
      <c r="A44" s="99" t="s">
        <v>60</v>
      </c>
      <c r="B44" s="103">
        <v>705.5</v>
      </c>
      <c r="C44" s="47"/>
      <c r="D44" s="47">
        <v>174.97</v>
      </c>
      <c r="E44" s="105">
        <f t="shared" si="0"/>
        <v>24.800850460666194</v>
      </c>
      <c r="F44" s="66"/>
    </row>
    <row r="45" spans="1:6" ht="19.5" customHeight="1">
      <c r="A45" s="63" t="s">
        <v>55</v>
      </c>
      <c r="B45" s="64">
        <f>B43+B44</f>
        <v>3607993.09</v>
      </c>
      <c r="C45" s="82">
        <f>C43+C44</f>
        <v>344195.08700000006</v>
      </c>
      <c r="D45" s="64">
        <f>D43+D44</f>
        <v>365099.315</v>
      </c>
      <c r="E45" s="65">
        <f t="shared" si="0"/>
        <v>10.11917999543619</v>
      </c>
      <c r="F45" s="66">
        <f t="shared" si="1"/>
        <v>106.07336617794314</v>
      </c>
    </row>
    <row r="46" spans="3:6" ht="12.75">
      <c r="C46" s="9"/>
      <c r="D46" s="23"/>
      <c r="E46" s="9"/>
      <c r="F46" s="9"/>
    </row>
    <row r="48" spans="1:2" ht="12.75">
      <c r="A48" s="16"/>
      <c r="B48" s="18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="75" zoomScaleNormal="75" zoomScalePageLayoutView="0" workbookViewId="0" topLeftCell="A4">
      <selection activeCell="A71" sqref="A71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3.875" style="5" customWidth="1"/>
    <col min="4" max="4" width="16.75390625" style="1" customWidth="1"/>
    <col min="5" max="5" width="14.375" style="1" customWidth="1"/>
    <col min="6" max="6" width="14.375" style="4" customWidth="1"/>
    <col min="7" max="7" width="48.625" style="1" customWidth="1"/>
    <col min="8" max="16384" width="9.125" style="1" customWidth="1"/>
  </cols>
  <sheetData>
    <row r="1" spans="1:6" ht="35.25" customHeight="1">
      <c r="A1" s="7"/>
      <c r="B1" s="7"/>
      <c r="C1" s="7"/>
      <c r="D1" s="7"/>
      <c r="E1" s="7"/>
      <c r="F1" s="6"/>
    </row>
    <row r="2" spans="1:6" ht="29.25" customHeight="1">
      <c r="A2" s="106" t="s">
        <v>99</v>
      </c>
      <c r="B2" s="106"/>
      <c r="C2" s="106"/>
      <c r="D2" s="106"/>
      <c r="E2" s="106"/>
      <c r="F2" s="106"/>
    </row>
    <row r="3" spans="1:6" ht="29.25" customHeight="1">
      <c r="A3" s="27"/>
      <c r="B3" s="27"/>
      <c r="C3" s="28"/>
      <c r="D3" s="29"/>
      <c r="E3" s="29"/>
      <c r="F3" s="30"/>
    </row>
    <row r="4" spans="1:6" ht="91.5" customHeight="1">
      <c r="A4" s="31" t="s">
        <v>11</v>
      </c>
      <c r="B4" s="32" t="s">
        <v>70</v>
      </c>
      <c r="C4" s="33" t="s">
        <v>83</v>
      </c>
      <c r="D4" s="31" t="s">
        <v>92</v>
      </c>
      <c r="E4" s="34" t="s">
        <v>73</v>
      </c>
      <c r="F4" s="34" t="s">
        <v>77</v>
      </c>
    </row>
    <row r="5" spans="1:6" ht="0.75" customHeight="1" hidden="1">
      <c r="A5" s="35"/>
      <c r="B5" s="36"/>
      <c r="C5" s="37"/>
      <c r="D5" s="35"/>
      <c r="E5" s="38"/>
      <c r="F5" s="38"/>
    </row>
    <row r="6" spans="1:6" ht="18" customHeight="1">
      <c r="A6" s="39" t="s">
        <v>10</v>
      </c>
      <c r="B6" s="40"/>
      <c r="C6" s="41"/>
      <c r="D6" s="42"/>
      <c r="E6" s="43"/>
      <c r="F6" s="44"/>
    </row>
    <row r="7" spans="1:6" ht="19.5" customHeight="1">
      <c r="A7" s="45" t="s">
        <v>0</v>
      </c>
      <c r="B7" s="46">
        <v>1209328</v>
      </c>
      <c r="C7" s="47">
        <v>73213</v>
      </c>
      <c r="D7" s="48">
        <v>84285.157</v>
      </c>
      <c r="E7" s="49">
        <f>D7/B7*100</f>
        <v>6.9695861668629195</v>
      </c>
      <c r="F7" s="50">
        <f>D7/C7*100</f>
        <v>115.1232117246937</v>
      </c>
    </row>
    <row r="8" spans="1:6" ht="21.75" customHeight="1">
      <c r="A8" s="45" t="s">
        <v>1</v>
      </c>
      <c r="B8" s="51">
        <v>2140</v>
      </c>
      <c r="C8" s="47">
        <v>45</v>
      </c>
      <c r="D8" s="48">
        <v>21.293</v>
      </c>
      <c r="E8" s="49">
        <f aca="true" t="shared" si="0" ref="E8:E45">D8/B8*100</f>
        <v>0.9950000000000001</v>
      </c>
      <c r="F8" s="50">
        <f aca="true" t="shared" si="1" ref="F8:F45">D8/C8*100</f>
        <v>47.31777777777778</v>
      </c>
    </row>
    <row r="9" spans="1:6" ht="47.25" customHeight="1">
      <c r="A9" s="52" t="s">
        <v>25</v>
      </c>
      <c r="B9" s="51">
        <v>195600</v>
      </c>
      <c r="C9" s="47">
        <v>12570</v>
      </c>
      <c r="D9" s="48">
        <v>18764.199</v>
      </c>
      <c r="E9" s="49">
        <f t="shared" si="0"/>
        <v>9.593148773006135</v>
      </c>
      <c r="F9" s="50">
        <f t="shared" si="1"/>
        <v>149.27763723150358</v>
      </c>
    </row>
    <row r="10" spans="1:6" s="3" customFormat="1" ht="17.25" customHeight="1">
      <c r="A10" s="29" t="s">
        <v>57</v>
      </c>
      <c r="B10" s="53">
        <f>B11+B15+B17</f>
        <v>537438</v>
      </c>
      <c r="C10" s="47">
        <f>C11+C15+C17</f>
        <v>43341.47</v>
      </c>
      <c r="D10" s="47">
        <f>D11+D15+D16+D17</f>
        <v>48238.009000000005</v>
      </c>
      <c r="E10" s="49">
        <f t="shared" si="0"/>
        <v>8.975548621422378</v>
      </c>
      <c r="F10" s="50">
        <f t="shared" si="1"/>
        <v>111.29758404594953</v>
      </c>
    </row>
    <row r="11" spans="1:6" s="13" customFormat="1" ht="15.75">
      <c r="A11" s="54" t="s">
        <v>62</v>
      </c>
      <c r="B11" s="55">
        <f>SUM(B12:B14)</f>
        <v>306758</v>
      </c>
      <c r="C11" s="56">
        <f>C12+C13+C14</f>
        <v>24621.65</v>
      </c>
      <c r="D11" s="56">
        <f>D12+D13+D14</f>
        <v>24914.823</v>
      </c>
      <c r="E11" s="49">
        <f t="shared" si="0"/>
        <v>8.121979866865738</v>
      </c>
      <c r="F11" s="50">
        <f t="shared" si="1"/>
        <v>101.1907122390254</v>
      </c>
    </row>
    <row r="12" spans="1:6" s="13" customFormat="1" ht="38.25" customHeight="1">
      <c r="A12" s="57" t="s">
        <v>24</v>
      </c>
      <c r="B12" s="55">
        <v>24108</v>
      </c>
      <c r="C12" s="56">
        <v>4045</v>
      </c>
      <c r="D12" s="58">
        <v>4269.59</v>
      </c>
      <c r="E12" s="49">
        <f t="shared" si="0"/>
        <v>17.710262153641946</v>
      </c>
      <c r="F12" s="50">
        <f t="shared" si="1"/>
        <v>105.5522867737948</v>
      </c>
    </row>
    <row r="13" spans="1:6" s="13" customFormat="1" ht="15.75">
      <c r="A13" s="59" t="s">
        <v>87</v>
      </c>
      <c r="B13" s="55">
        <v>280700</v>
      </c>
      <c r="C13" s="56">
        <v>20411.65</v>
      </c>
      <c r="D13" s="58">
        <v>20286.506</v>
      </c>
      <c r="E13" s="49">
        <f t="shared" si="0"/>
        <v>7.227112931955826</v>
      </c>
      <c r="F13" s="50">
        <f t="shared" si="1"/>
        <v>99.38689914828052</v>
      </c>
    </row>
    <row r="14" spans="1:6" s="13" customFormat="1" ht="15.75">
      <c r="A14" s="54" t="s">
        <v>18</v>
      </c>
      <c r="B14" s="55">
        <v>1950</v>
      </c>
      <c r="C14" s="56">
        <v>165</v>
      </c>
      <c r="D14" s="58">
        <v>358.727</v>
      </c>
      <c r="E14" s="49">
        <f t="shared" si="0"/>
        <v>18.39625641025641</v>
      </c>
      <c r="F14" s="50" t="s">
        <v>97</v>
      </c>
    </row>
    <row r="15" spans="1:6" s="13" customFormat="1" ht="18" customHeight="1">
      <c r="A15" s="60" t="s">
        <v>2</v>
      </c>
      <c r="B15" s="55">
        <v>250</v>
      </c>
      <c r="C15" s="56">
        <v>19.82</v>
      </c>
      <c r="D15" s="58">
        <v>30.879</v>
      </c>
      <c r="E15" s="49">
        <f t="shared" si="0"/>
        <v>12.3516</v>
      </c>
      <c r="F15" s="50">
        <f t="shared" si="1"/>
        <v>155.79717457114026</v>
      </c>
    </row>
    <row r="16" spans="1:6" s="13" customFormat="1" ht="54.75" customHeight="1">
      <c r="A16" s="60" t="s">
        <v>65</v>
      </c>
      <c r="B16" s="55"/>
      <c r="C16" s="56"/>
      <c r="D16" s="58">
        <v>-13.089</v>
      </c>
      <c r="E16" s="49"/>
      <c r="F16" s="50"/>
    </row>
    <row r="17" spans="1:6" s="13" customFormat="1" ht="15.75">
      <c r="A17" s="60" t="s">
        <v>20</v>
      </c>
      <c r="B17" s="55">
        <v>230430</v>
      </c>
      <c r="C17" s="56">
        <v>18700</v>
      </c>
      <c r="D17" s="58">
        <v>23305.396</v>
      </c>
      <c r="E17" s="49">
        <f t="shared" si="0"/>
        <v>10.113872325652041</v>
      </c>
      <c r="F17" s="50">
        <f t="shared" si="1"/>
        <v>124.62778609625668</v>
      </c>
    </row>
    <row r="18" spans="1:6" ht="13.5" customHeight="1">
      <c r="A18" s="45" t="s">
        <v>12</v>
      </c>
      <c r="B18" s="51">
        <v>150</v>
      </c>
      <c r="C18" s="47">
        <v>12</v>
      </c>
      <c r="D18" s="46">
        <v>10.823</v>
      </c>
      <c r="E18" s="49">
        <f t="shared" si="0"/>
        <v>7.215333333333334</v>
      </c>
      <c r="F18" s="50">
        <f t="shared" si="1"/>
        <v>90.19166666666666</v>
      </c>
    </row>
    <row r="19" spans="1:6" ht="28.5" customHeight="1">
      <c r="A19" s="61" t="s">
        <v>85</v>
      </c>
      <c r="B19" s="51">
        <v>20500</v>
      </c>
      <c r="C19" s="47">
        <v>692</v>
      </c>
      <c r="D19" s="48">
        <v>1193.921</v>
      </c>
      <c r="E19" s="49">
        <f t="shared" si="0"/>
        <v>5.824004878048781</v>
      </c>
      <c r="F19" s="50">
        <f t="shared" si="1"/>
        <v>172.53193641618498</v>
      </c>
    </row>
    <row r="20" spans="1:6" ht="80.25" customHeight="1">
      <c r="A20" s="61" t="s">
        <v>26</v>
      </c>
      <c r="B20" s="51">
        <v>10500</v>
      </c>
      <c r="C20" s="47">
        <v>875</v>
      </c>
      <c r="D20" s="48">
        <v>1027.874</v>
      </c>
      <c r="E20" s="49">
        <f t="shared" si="0"/>
        <v>9.78927619047619</v>
      </c>
      <c r="F20" s="50">
        <f t="shared" si="1"/>
        <v>117.47131428571429</v>
      </c>
    </row>
    <row r="21" spans="1:6" ht="15" customHeight="1">
      <c r="A21" s="61" t="s">
        <v>3</v>
      </c>
      <c r="B21" s="51">
        <v>300</v>
      </c>
      <c r="C21" s="47">
        <v>16</v>
      </c>
      <c r="D21" s="48">
        <v>35.717</v>
      </c>
      <c r="E21" s="49">
        <f t="shared" si="0"/>
        <v>11.905666666666665</v>
      </c>
      <c r="F21" s="50" t="s">
        <v>97</v>
      </c>
    </row>
    <row r="22" spans="1:6" ht="15" customHeight="1">
      <c r="A22" s="62" t="s">
        <v>19</v>
      </c>
      <c r="B22" s="51">
        <v>3100</v>
      </c>
      <c r="C22" s="47">
        <v>255</v>
      </c>
      <c r="D22" s="46">
        <v>1462.18</v>
      </c>
      <c r="E22" s="49">
        <f t="shared" si="0"/>
        <v>47.16709677419355</v>
      </c>
      <c r="F22" s="50" t="s">
        <v>96</v>
      </c>
    </row>
    <row r="23" spans="1:6" s="2" customFormat="1" ht="16.5" customHeight="1">
      <c r="A23" s="63" t="s">
        <v>13</v>
      </c>
      <c r="B23" s="64">
        <f>B7+B8+B9+B10++B18+B19+B20+B21+B22</f>
        <v>1979056</v>
      </c>
      <c r="C23" s="64">
        <f>C7+C8+C9+C10++C18+C19+C20+C21+C22</f>
        <v>131019.47</v>
      </c>
      <c r="D23" s="64">
        <f>D7+D8+D9+D10+D18+D19+D20+D21++D22</f>
        <v>155039.173</v>
      </c>
      <c r="E23" s="65">
        <f t="shared" si="0"/>
        <v>7.833996258822388</v>
      </c>
      <c r="F23" s="66">
        <f t="shared" si="1"/>
        <v>118.33292639635926</v>
      </c>
    </row>
    <row r="24" spans="1:6" s="2" customFormat="1" ht="15" customHeight="1">
      <c r="A24" s="67" t="s">
        <v>63</v>
      </c>
      <c r="B24" s="55">
        <f>B25+B26+B27+B28+B29+B30+B31</f>
        <v>1624239.8499999999</v>
      </c>
      <c r="C24" s="56">
        <f>SUM(C25:C31)</f>
        <v>213072.967</v>
      </c>
      <c r="D24" s="56">
        <f>SUM(D25:D31)</f>
        <v>208169.688</v>
      </c>
      <c r="E24" s="49">
        <f t="shared" si="0"/>
        <v>12.816437670827987</v>
      </c>
      <c r="F24" s="50">
        <f t="shared" si="1"/>
        <v>97.69877940452201</v>
      </c>
    </row>
    <row r="25" spans="1:6" s="2" customFormat="1" ht="132.75" customHeight="1">
      <c r="A25" s="68" t="s">
        <v>21</v>
      </c>
      <c r="B25" s="55">
        <v>521582.3</v>
      </c>
      <c r="C25" s="69">
        <v>41848</v>
      </c>
      <c r="D25" s="70">
        <v>37537.941</v>
      </c>
      <c r="E25" s="49">
        <f t="shared" si="0"/>
        <v>7.196935363795896</v>
      </c>
      <c r="F25" s="50">
        <f t="shared" si="1"/>
        <v>89.70068103613076</v>
      </c>
    </row>
    <row r="26" spans="1:6" s="2" customFormat="1" ht="144.75" customHeight="1">
      <c r="A26" s="68" t="s">
        <v>14</v>
      </c>
      <c r="B26" s="55">
        <v>299682.7</v>
      </c>
      <c r="C26" s="69">
        <v>111933.7</v>
      </c>
      <c r="D26" s="70">
        <v>111449.998</v>
      </c>
      <c r="E26" s="49">
        <f t="shared" si="0"/>
        <v>37.18933325146897</v>
      </c>
      <c r="F26" s="50">
        <f t="shared" si="1"/>
        <v>99.56786740722411</v>
      </c>
    </row>
    <row r="27" spans="1:6" s="2" customFormat="1" ht="94.5" customHeight="1">
      <c r="A27" s="68" t="s">
        <v>22</v>
      </c>
      <c r="B27" s="55">
        <v>890.5</v>
      </c>
      <c r="C27" s="56">
        <v>74.2</v>
      </c>
      <c r="D27" s="70"/>
      <c r="E27" s="49"/>
      <c r="F27" s="50"/>
    </row>
    <row r="28" spans="1:6" s="2" customFormat="1" ht="50.25" customHeight="1">
      <c r="A28" s="68" t="s">
        <v>4</v>
      </c>
      <c r="B28" s="55">
        <v>375497</v>
      </c>
      <c r="C28" s="56">
        <v>28884.4</v>
      </c>
      <c r="D28" s="70">
        <v>28884.4</v>
      </c>
      <c r="E28" s="49">
        <f t="shared" si="0"/>
        <v>7.692311789441727</v>
      </c>
      <c r="F28" s="50">
        <f t="shared" si="1"/>
        <v>100</v>
      </c>
    </row>
    <row r="29" spans="1:6" s="2" customFormat="1" ht="50.25" customHeight="1">
      <c r="A29" s="68" t="s">
        <v>5</v>
      </c>
      <c r="B29" s="55">
        <v>417548.2</v>
      </c>
      <c r="C29" s="56">
        <v>29912.386</v>
      </c>
      <c r="D29" s="70">
        <v>29912.386</v>
      </c>
      <c r="E29" s="49">
        <f t="shared" si="0"/>
        <v>7.163816297136474</v>
      </c>
      <c r="F29" s="50">
        <f t="shared" si="1"/>
        <v>100</v>
      </c>
    </row>
    <row r="30" spans="1:7" s="2" customFormat="1" ht="21" customHeight="1">
      <c r="A30" s="71" t="s">
        <v>6</v>
      </c>
      <c r="B30" s="55">
        <v>4486.75</v>
      </c>
      <c r="C30" s="69">
        <v>113.781</v>
      </c>
      <c r="D30" s="70">
        <v>108.78</v>
      </c>
      <c r="E30" s="49">
        <f t="shared" si="0"/>
        <v>2.424472056611133</v>
      </c>
      <c r="F30" s="50">
        <f t="shared" si="1"/>
        <v>95.60471431961399</v>
      </c>
      <c r="G30" s="20"/>
    </row>
    <row r="31" spans="1:6" s="2" customFormat="1" ht="226.5" customHeight="1">
      <c r="A31" s="72" t="s">
        <v>82</v>
      </c>
      <c r="B31" s="55">
        <v>4552.4</v>
      </c>
      <c r="C31" s="56">
        <v>306.5</v>
      </c>
      <c r="D31" s="70">
        <v>276.183</v>
      </c>
      <c r="E31" s="49">
        <f t="shared" si="0"/>
        <v>6.066755996836834</v>
      </c>
      <c r="F31" s="50">
        <f t="shared" si="1"/>
        <v>90.10864600326263</v>
      </c>
    </row>
    <row r="32" spans="1:6" ht="24" customHeight="1">
      <c r="A32" s="73" t="s">
        <v>15</v>
      </c>
      <c r="B32" s="64">
        <f>B23+B24</f>
        <v>3603295.8499999996</v>
      </c>
      <c r="C32" s="74">
        <f>C23+C24</f>
        <v>344092.43700000003</v>
      </c>
      <c r="D32" s="75">
        <f>D23+D24</f>
        <v>363208.86100000003</v>
      </c>
      <c r="E32" s="65">
        <f t="shared" si="0"/>
        <v>10.079906733164863</v>
      </c>
      <c r="F32" s="66">
        <f t="shared" si="1"/>
        <v>105.55560714053125</v>
      </c>
    </row>
    <row r="33" spans="1:6" ht="25.5" customHeight="1">
      <c r="A33" s="76" t="s">
        <v>16</v>
      </c>
      <c r="B33" s="51"/>
      <c r="C33" s="74"/>
      <c r="D33" s="77"/>
      <c r="E33" s="65"/>
      <c r="F33" s="66"/>
    </row>
    <row r="34" spans="1:6" ht="51.75" customHeight="1">
      <c r="A34" s="61" t="s">
        <v>89</v>
      </c>
      <c r="B34" s="51"/>
      <c r="C34" s="74"/>
      <c r="D34" s="77">
        <v>-11.584</v>
      </c>
      <c r="E34" s="65"/>
      <c r="F34" s="66"/>
    </row>
    <row r="35" spans="1:6" s="11" customFormat="1" ht="22.5" customHeight="1">
      <c r="A35" s="61" t="s">
        <v>67</v>
      </c>
      <c r="B35" s="51">
        <v>620</v>
      </c>
      <c r="C35" s="47">
        <v>27.65</v>
      </c>
      <c r="D35" s="77">
        <v>88.394</v>
      </c>
      <c r="E35" s="49">
        <f t="shared" si="0"/>
        <v>14.25709677419355</v>
      </c>
      <c r="F35" s="50" t="s">
        <v>93</v>
      </c>
    </row>
    <row r="36" spans="1:6" s="11" customFormat="1" ht="42" customHeight="1">
      <c r="A36" s="61" t="s">
        <v>76</v>
      </c>
      <c r="B36" s="51"/>
      <c r="C36" s="47"/>
      <c r="D36" s="77"/>
      <c r="E36" s="49"/>
      <c r="F36" s="50"/>
    </row>
    <row r="37" spans="1:6" s="11" customFormat="1" ht="65.25" customHeight="1">
      <c r="A37" s="78" t="s">
        <v>23</v>
      </c>
      <c r="B37" s="51">
        <v>300</v>
      </c>
      <c r="C37" s="47">
        <v>35</v>
      </c>
      <c r="D37" s="51">
        <v>56.355</v>
      </c>
      <c r="E37" s="49">
        <f t="shared" si="0"/>
        <v>18.785</v>
      </c>
      <c r="F37" s="50">
        <f t="shared" si="1"/>
        <v>161.0142857142857</v>
      </c>
    </row>
    <row r="38" spans="1:6" s="11" customFormat="1" ht="71.25" customHeight="1">
      <c r="A38" s="78" t="s">
        <v>59</v>
      </c>
      <c r="B38" s="51">
        <v>71.74</v>
      </c>
      <c r="C38" s="47"/>
      <c r="D38" s="51">
        <v>17.677</v>
      </c>
      <c r="E38" s="49">
        <f t="shared" si="0"/>
        <v>24.64036799553945</v>
      </c>
      <c r="F38" s="50"/>
    </row>
    <row r="39" spans="1:6" s="11" customFormat="1" ht="48.75" customHeight="1">
      <c r="A39" s="78" t="s">
        <v>7</v>
      </c>
      <c r="B39" s="51">
        <v>500</v>
      </c>
      <c r="C39" s="47">
        <v>40</v>
      </c>
      <c r="D39" s="51">
        <v>533.728</v>
      </c>
      <c r="E39" s="49">
        <f t="shared" si="0"/>
        <v>106.7456</v>
      </c>
      <c r="F39" s="50" t="s">
        <v>94</v>
      </c>
    </row>
    <row r="40" spans="1:6" s="19" customFormat="1" ht="48.75" customHeight="1">
      <c r="A40" s="79" t="s">
        <v>69</v>
      </c>
      <c r="B40" s="51">
        <v>2000</v>
      </c>
      <c r="C40" s="47"/>
      <c r="D40" s="51"/>
      <c r="E40" s="49"/>
      <c r="F40" s="50"/>
    </row>
    <row r="41" spans="1:6" s="25" customFormat="1" ht="21.75" customHeight="1">
      <c r="A41" s="78" t="s">
        <v>72</v>
      </c>
      <c r="B41" s="102">
        <v>500</v>
      </c>
      <c r="C41" s="61"/>
      <c r="D41" s="80">
        <v>1030.914</v>
      </c>
      <c r="E41" s="101" t="s">
        <v>90</v>
      </c>
      <c r="F41" s="50"/>
    </row>
    <row r="42" spans="1:6" ht="21" customHeight="1">
      <c r="A42" s="76" t="s">
        <v>8</v>
      </c>
      <c r="B42" s="64">
        <f>SUM(B35:B41)</f>
        <v>3991.74</v>
      </c>
      <c r="C42" s="64">
        <f>SUM(C35:C40)</f>
        <v>102.65</v>
      </c>
      <c r="D42" s="64">
        <f>SUM(D34:D41)</f>
        <v>1715.484</v>
      </c>
      <c r="E42" s="65">
        <f t="shared" si="0"/>
        <v>42.975845120173155</v>
      </c>
      <c r="F42" s="66" t="s">
        <v>95</v>
      </c>
    </row>
    <row r="43" spans="1:6" ht="16.5" customHeight="1">
      <c r="A43" s="73" t="s">
        <v>9</v>
      </c>
      <c r="B43" s="64">
        <f>B32+B42</f>
        <v>3607287.59</v>
      </c>
      <c r="C43" s="64">
        <f>C32+C42</f>
        <v>344195.08700000006</v>
      </c>
      <c r="D43" s="64">
        <f>D32+D42</f>
        <v>364924.34500000003</v>
      </c>
      <c r="E43" s="65">
        <f t="shared" si="0"/>
        <v>10.116308608485527</v>
      </c>
      <c r="F43" s="66">
        <f t="shared" si="1"/>
        <v>106.0225316347993</v>
      </c>
    </row>
    <row r="44" spans="1:6" ht="50.25" customHeight="1">
      <c r="A44" s="100" t="s">
        <v>74</v>
      </c>
      <c r="B44" s="103">
        <v>705.5</v>
      </c>
      <c r="C44" s="47"/>
      <c r="D44" s="47">
        <v>174.97</v>
      </c>
      <c r="E44" s="49">
        <f>D44/B44*100</f>
        <v>24.800850460666194</v>
      </c>
      <c r="F44" s="104"/>
    </row>
    <row r="45" spans="1:6" ht="19.5" customHeight="1">
      <c r="A45" s="81" t="s">
        <v>17</v>
      </c>
      <c r="B45" s="64">
        <f>B43+B44</f>
        <v>3607993.09</v>
      </c>
      <c r="C45" s="82">
        <f>C43+C44</f>
        <v>344195.08700000006</v>
      </c>
      <c r="D45" s="64">
        <f>D43+D44</f>
        <v>365099.315</v>
      </c>
      <c r="E45" s="65">
        <f t="shared" si="0"/>
        <v>10.11917999543619</v>
      </c>
      <c r="F45" s="66">
        <f t="shared" si="1"/>
        <v>106.07336617794314</v>
      </c>
    </row>
    <row r="46" spans="1:6" ht="15.75">
      <c r="A46" s="29"/>
      <c r="B46" s="29"/>
      <c r="C46" s="83"/>
      <c r="D46" s="29"/>
      <c r="E46" s="29"/>
      <c r="F46" s="84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Tanya</cp:lastModifiedBy>
  <cp:lastPrinted>2017-01-31T08:54:53Z</cp:lastPrinted>
  <dcterms:created xsi:type="dcterms:W3CDTF">2004-07-02T06:40:36Z</dcterms:created>
  <dcterms:modified xsi:type="dcterms:W3CDTF">2017-02-02T11:31:02Z</dcterms:modified>
  <cp:category/>
  <cp:version/>
  <cp:contentType/>
  <cp:contentStatus/>
</cp:coreProperties>
</file>