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720" windowHeight="13620" activeTab="0"/>
  </bookViews>
  <sheets>
    <sheet name="Придбання ОЗ" sheetId="1" r:id="rId1"/>
  </sheets>
  <definedNames>
    <definedName name="Z_0807BC37_3C63_4F33_8764_08C0EDADAA6D_.wvu.FilterData" localSheetId="0" hidden="1">'Придбання ОЗ'!$A$4:$E$911</definedName>
    <definedName name="Z_0807BC37_3C63_4F33_8764_08C0EDADAA6D_.wvu.PrintTitles" localSheetId="0" hidden="1">'Придбання ОЗ'!$4:$5</definedName>
    <definedName name="Z_187FA575_67E6_42ED_B450_C087691203A0_.wvu.FilterData" localSheetId="0" hidden="1">'Придбання ОЗ'!$A$4:$E$911</definedName>
    <definedName name="Z_1D4A8546_A8CA_4105_868B_0932576472CC_.wvu.FilterData" localSheetId="0" hidden="1">'Придбання ОЗ'!$A$4:$E$911</definedName>
    <definedName name="Z_237E48EE_855D_4E22_A215_D7BA155C0632_.wvu.FilterData" localSheetId="0" hidden="1">'Придбання ОЗ'!$A$4:$E$828</definedName>
    <definedName name="Z_237E48EE_855D_4E22_A215_D7BA155C0632_.wvu.PrintTitles" localSheetId="0" hidden="1">'Придбання ОЗ'!$4:$5</definedName>
    <definedName name="Z_25D80E02_DE87_403B_A2BD_704FFA9D66DA_.wvu.FilterData" localSheetId="0" hidden="1">'Придбання ОЗ'!#REF!</definedName>
    <definedName name="Z_25D80E02_DE87_403B_A2BD_704FFA9D66DA_.wvu.PrintTitles" localSheetId="0" hidden="1">'Придбання ОЗ'!$4:$5</definedName>
    <definedName name="Z_436A1965_C17E_45AD_8476_CFF58DA45F66_.wvu.FilterData" localSheetId="0" hidden="1">'Придбання ОЗ'!$A$4:$E$907</definedName>
    <definedName name="Z_436A1965_C17E_45AD_8476_CFF58DA45F66_.wvu.PrintTitles" localSheetId="0" hidden="1">'Придбання ОЗ'!$4:$5</definedName>
    <definedName name="Z_4D494E37_21A4_41F8_BD77_D1C44D691FA4_.wvu.FilterData" localSheetId="0" hidden="1">'Придбання ОЗ'!$A$4:$E$907</definedName>
    <definedName name="Z_4D494E37_21A4_41F8_BD77_D1C44D691FA4_.wvu.PrintTitles" localSheetId="0" hidden="1">'Придбання ОЗ'!$4:$5</definedName>
    <definedName name="Z_51C58801_F2A5_4735_B500_4677902A49A3_.wvu.FilterData" localSheetId="0" hidden="1">'Придбання ОЗ'!$A$4:$E$828</definedName>
    <definedName name="Z_5353A7D7_40DB_4C7C_B73E_9BD41A6C5998_.wvu.FilterData" localSheetId="0" hidden="1">'Придбання ОЗ'!$A$4:$E$911</definedName>
    <definedName name="Z_5668B4FE_1F54_4CB7_8976_14963918FBBF_.wvu.FilterData" localSheetId="0" hidden="1">'Придбання ОЗ'!$A$4:$E$892</definedName>
    <definedName name="Z_592BCC2D_C80C_4ED6_BF39_105E1BEB677B_.wvu.FilterData" localSheetId="0" hidden="1">'Придбання ОЗ'!#REF!</definedName>
    <definedName name="Z_592BCC2D_C80C_4ED6_BF39_105E1BEB677B_.wvu.PrintTitles" localSheetId="0" hidden="1">'Придбання ОЗ'!$4:$5</definedName>
    <definedName name="Z_5AD8CF9A_F737_40F1_BC4E_B08BE4CBD52F_.wvu.FilterData" localSheetId="0" hidden="1">'Придбання ОЗ'!$A$4:$E$911</definedName>
    <definedName name="Z_6235BC21_3D25_4E8C_898E_855DDDDD2566_.wvu.FilterData" localSheetId="0" hidden="1">'Придбання ОЗ'!$A$4:$E$828</definedName>
    <definedName name="Z_6235BC21_3D25_4E8C_898E_855DDDDD2566_.wvu.PrintTitles" localSheetId="0" hidden="1">'Придбання ОЗ'!$4:$5</definedName>
    <definedName name="Z_63624039_79B7_4B53_8C9B_62AEAD1FE854_.wvu.FilterData" localSheetId="0" hidden="1">'Придбання ОЗ'!$A$4:$E$907</definedName>
    <definedName name="Z_63624039_79B7_4B53_8C9B_62AEAD1FE854_.wvu.PrintTitles" localSheetId="0" hidden="1">'Придбання ОЗ'!$4:$5</definedName>
    <definedName name="Z_6C4C0A1E_9F55_46A5_9256_CBEA636F78CA_.wvu.FilterData" localSheetId="0" hidden="1">'Придбання ОЗ'!$A$4:$E$911</definedName>
    <definedName name="Z_6C4C0A1E_9F55_46A5_9256_CBEA636F78CA_.wvu.PrintTitles" localSheetId="0" hidden="1">'Придбання ОЗ'!$4:$5</definedName>
    <definedName name="Z_7DFE9900_01DD_44C4_83B3_2BACF6626FCA_.wvu.FilterData" localSheetId="0" hidden="1">'Придбання ОЗ'!$A$4:$E$828</definedName>
    <definedName name="Z_880B0293_1E83_4F03_A590_98BFE28A2EAD_.wvu.FilterData" localSheetId="0" hidden="1">'Придбання ОЗ'!#REF!</definedName>
    <definedName name="Z_880B0293_1E83_4F03_A590_98BFE28A2EAD_.wvu.PrintArea" localSheetId="0" hidden="1">'Придбання ОЗ'!$A$3:$E$939</definedName>
    <definedName name="Z_880B0293_1E83_4F03_A590_98BFE28A2EAD_.wvu.PrintTitles" localSheetId="0" hidden="1">'Придбання ОЗ'!$4:$5</definedName>
    <definedName name="Z_94A2A2F5_7164_46C6_BF9F_AB5DAA84D213_.wvu.FilterData" localSheetId="0" hidden="1">'Придбання ОЗ'!$A$4:$E$892</definedName>
    <definedName name="Z_94A2A2F5_7164_46C6_BF9F_AB5DAA84D213_.wvu.PrintTitles" localSheetId="0" hidden="1">'Придбання ОЗ'!$4:$5</definedName>
    <definedName name="Z_9B348F59_60C9_4B35_8EF0_0CAA0A744718_.wvu.FilterData" localSheetId="0" hidden="1">'Придбання ОЗ'!$A$4:$E$828</definedName>
    <definedName name="Z_B2B7808A_1DE3_4E8C_BA26_3C1F89D42E45_.wvu.FilterData" localSheetId="0" hidden="1">'Придбання ОЗ'!$A$4:$E$828</definedName>
    <definedName name="Z_B2B7808A_1DE3_4E8C_BA26_3C1F89D42E45_.wvu.PrintTitles" localSheetId="0" hidden="1">'Придбання ОЗ'!$4:$5</definedName>
    <definedName name="Z_C08C5C12_FFBC_4F4C_9138_5D34ADCEB223_.wvu.FilterData" localSheetId="0" hidden="1">'Придбання ОЗ'!$A$4:$E$911</definedName>
    <definedName name="Z_C08C5C12_FFBC_4F4C_9138_5D34ADCEB223_.wvu.PrintTitles" localSheetId="0" hidden="1">'Придбання ОЗ'!$4:$5</definedName>
    <definedName name="Z_C431141F_117F_49C7_B3E7_D4961D1E781E_.wvu.FilterData" localSheetId="0" hidden="1">'Придбання ОЗ'!#REF!</definedName>
    <definedName name="Z_C431141F_117F_49C7_B3E7_D4961D1E781E_.wvu.PrintArea" localSheetId="0" hidden="1">'Придбання ОЗ'!$A$3:$E$939</definedName>
    <definedName name="Z_C431141F_117F_49C7_B3E7_D4961D1E781E_.wvu.PrintTitles" localSheetId="0" hidden="1">'Придбання ОЗ'!$4:$5</definedName>
    <definedName name="Z_C4E1FC53_13AF_4353_A377_998BCF090C4C_.wvu.FilterData" localSheetId="0" hidden="1">'Придбання ОЗ'!$A$4:$E$907</definedName>
    <definedName name="Z_C4E1FC53_13AF_4353_A377_998BCF090C4C_.wvu.PrintTitles" localSheetId="0" hidden="1">'Придбання ОЗ'!$4:$5</definedName>
    <definedName name="Z_CA43201F_577B_461A_8DF7_C9B35404B678_.wvu.FilterData" localSheetId="0" hidden="1">'Придбання ОЗ'!$A$4:$E$911</definedName>
    <definedName name="Z_EED4C4C4_2768_4906_8D20_11DE2EB8B1AD_.wvu.FilterData" localSheetId="0" hidden="1">'Придбання ОЗ'!$A$4:$E$828</definedName>
    <definedName name="Z_EED4C4C4_2768_4906_8D20_11DE2EB8B1AD_.wvu.PrintTitles" localSheetId="0" hidden="1">'Придбання ОЗ'!$4:$5</definedName>
    <definedName name="Z_FE3930E4_F186_434E_AF9B_168F52F6DAB5_.wvu.FilterData" localSheetId="0" hidden="1">'Придбання ОЗ'!$A$4:$E$828</definedName>
    <definedName name="_xlnm.Print_Titles" localSheetId="0">'Придбання ОЗ'!$4:$5</definedName>
    <definedName name="_xlnm.Print_Area" localSheetId="0">'Придбання ОЗ'!$A$1:$E$939</definedName>
  </definedNames>
  <calcPr fullCalcOnLoad="1"/>
</workbook>
</file>

<file path=xl/sharedStrings.xml><?xml version="1.0" encoding="utf-8"?>
<sst xmlns="http://schemas.openxmlformats.org/spreadsheetml/2006/main" count="2741" uniqueCount="1059">
  <si>
    <t>ВСЬОГО:</t>
  </si>
  <si>
    <t>Х</t>
  </si>
  <si>
    <t>Постачальник</t>
  </si>
  <si>
    <t>Перелік закладів / Адреса</t>
  </si>
  <si>
    <t>Кількість</t>
  </si>
  <si>
    <t xml:space="preserve">Сума, тис. грн. (з трьома дес.знаками) </t>
  </si>
  <si>
    <t xml:space="preserve">Найменування </t>
  </si>
  <si>
    <t>Всього</t>
  </si>
  <si>
    <t>Департамент праці та соціального захисту населення Миколаївської міської ради</t>
  </si>
  <si>
    <t>ФОП Петрушков А.Є.</t>
  </si>
  <si>
    <t>Адміністрація Корабельного району Миколаївської міської ради</t>
  </si>
  <si>
    <t>Управління охорони здоров'я Миколаївської міської ради</t>
  </si>
  <si>
    <t>Адміністрація Заводського району Миколаївської міської ради</t>
  </si>
  <si>
    <t>вул.Погранична,9 (адміністрація Заводського району)</t>
  </si>
  <si>
    <t xml:space="preserve">Придбання  персональних комп’ютерів </t>
  </si>
  <si>
    <t>ФОП Новіцький Б.І.</t>
  </si>
  <si>
    <t>Придбання  багатофункціонального пристрію</t>
  </si>
  <si>
    <t>Управління освіти Миколаївської міської ради</t>
  </si>
  <si>
    <t xml:space="preserve">54034
м.Миколаїв     вул. Шкільна, 5                                                         Міська станція юних техніків                    </t>
  </si>
  <si>
    <t xml:space="preserve">радіосистема для фотоапарата                                                                 </t>
  </si>
  <si>
    <t>ФОП Кішкар С.І.</t>
  </si>
  <si>
    <t xml:space="preserve"> фотоапарат та об'єктив NIKON                                                                            </t>
  </si>
  <si>
    <t xml:space="preserve">Багатофункціональний пристрій </t>
  </si>
  <si>
    <t>ФОП Дегтяр Ю.В.</t>
  </si>
  <si>
    <t>комп'ютер</t>
  </si>
  <si>
    <t>ФОП Новицький Б.І.</t>
  </si>
  <si>
    <t>лазерний принтер</t>
  </si>
  <si>
    <t>Адміністрація Центрального району Миколаївської міської ради</t>
  </si>
  <si>
    <t>багатофункціональний пристрій</t>
  </si>
  <si>
    <t>Управління у справах фізичної культури та спорту Миколаївської міської ради</t>
  </si>
  <si>
    <t>вул.Адміральська,14</t>
  </si>
  <si>
    <t>Електро-ручний  вентилятор  ЕРВ-49</t>
  </si>
  <si>
    <t>ФОП Румянцев С.Е.</t>
  </si>
  <si>
    <t>Фільтр-поглинач ФПУ-200</t>
  </si>
  <si>
    <t>ТОВ «Спецтехпром»</t>
  </si>
  <si>
    <t>Управління капітального будівництва Миколаївської міської ради</t>
  </si>
  <si>
    <t>Департамент житлово-комунального господарства Миколаївської міської ради</t>
  </si>
  <si>
    <t>Виконавчий комітет Миколаївської міської ради</t>
  </si>
  <si>
    <t>54001
м. Миколаїв
вул. Адміральська, 31   Науково-педагогічна бібліотека</t>
  </si>
  <si>
    <t>періодичні видання</t>
  </si>
  <si>
    <t>АТ "Укрпошта"</t>
  </si>
  <si>
    <t>література</t>
  </si>
  <si>
    <t>ТОВ "Скаді РК"</t>
  </si>
  <si>
    <t>54050
м. Миколаїв, вул. Торгова, 72                                                Миколаївська
загальноосвітня школа І-ІІІ ступенів №47
Миколаївської міської ради Миколаївської області</t>
  </si>
  <si>
    <t>ФОП Сущенко В.П.</t>
  </si>
  <si>
    <t>54038
м. Миколаїв, вул. Крилова, 12/6                                               Миколаївська
загальноосвітня школа І-ІІІ ступенів №17
Миколаївської міської ради Миколаївської області</t>
  </si>
  <si>
    <t>дзеркало логопедичне</t>
  </si>
  <si>
    <t>ФОП Дроздовський В.В.</t>
  </si>
  <si>
    <t>пісочниця з підсвіткою</t>
  </si>
  <si>
    <t>тактильний ребристий килим</t>
  </si>
  <si>
    <t>гімнастична стінка</t>
  </si>
  <si>
    <t>Принтер 3 в 1</t>
  </si>
  <si>
    <t>ФОП Колодній В.М.</t>
  </si>
  <si>
    <t>Планшет</t>
  </si>
  <si>
    <t>ФОП Боровий М.П.</t>
  </si>
  <si>
    <t>Багатофункціональний пристрій Canon лазерний ч/б</t>
  </si>
  <si>
    <t>ФОП Караяніді С.П.</t>
  </si>
  <si>
    <t>Інтерактивний комплект NewLine (інтерактивна дошка, мультимедійний проектор)</t>
  </si>
  <si>
    <t>Ноутбук 15''</t>
  </si>
  <si>
    <t>Ноутбук 15,6''</t>
  </si>
  <si>
    <t>Велотренажер</t>
  </si>
  <si>
    <t>Департамент з надання адміністративних послуг Миколаївської міської ради</t>
  </si>
  <si>
    <t>Сканер HP Scan Jet Pro 2500</t>
  </si>
  <si>
    <t>ТОВ "Лайт-сервіс"</t>
  </si>
  <si>
    <t>Комп"ютерна техніка</t>
  </si>
  <si>
    <t>ФОП Зубарєв М.О.</t>
  </si>
  <si>
    <t>Департамент фінансів Миколаївської міської ради</t>
  </si>
  <si>
    <t xml:space="preserve"> вул.Адміральська,20</t>
  </si>
  <si>
    <t>Міська лікарня №4, м. Миколаїв, вул. Ад,Макарова,1</t>
  </si>
  <si>
    <t>Придбання монітору пацієнта + CO2 для реанімаційного відділення міської лікарні №4</t>
  </si>
  <si>
    <t>ТОВ "Медікал-Систем"</t>
  </si>
  <si>
    <t>Придбання апарату ШВЛ  для дорослих в реанімаційне відділення міської лікарні №4</t>
  </si>
  <si>
    <t>ТОВ "Укрмедсервіс"</t>
  </si>
  <si>
    <t>Лікарня швидкої медичної допомоги, м. Миколаїв, вул. Корабелів,14-В</t>
  </si>
  <si>
    <t>Придбаний електричний коагулятор з цифровим управлінням</t>
  </si>
  <si>
    <t>ФОП Іванов Д.С.</t>
  </si>
  <si>
    <t>Міська лікрня №5, м. Миколаїв, просп. Богоявленський, 336</t>
  </si>
  <si>
    <t>Придбання напівавтоматичного 4-канального коагулометру</t>
  </si>
  <si>
    <t>ФОП Пивовар С.Ю.</t>
  </si>
  <si>
    <t>Управління з питань культури та охорони культурної спадщини ММР</t>
  </si>
  <si>
    <t>Центральна міська бібліотека для дітей ім. Ш.Кобера і В.Хоменко, адреса: м.Миколаїв,  пр. Центральний, 173/4</t>
  </si>
  <si>
    <t>книжкова продукція для поповнення бібліотечного фонду</t>
  </si>
  <si>
    <t>ЧП Дехтяренко А.А.</t>
  </si>
  <si>
    <t>ТЗОВ "Видавництво "Ірбіс комікси"</t>
  </si>
  <si>
    <t>ФОП Гудим І.О.</t>
  </si>
  <si>
    <t>Разом:</t>
  </si>
  <si>
    <t>х</t>
  </si>
  <si>
    <t>ТОВ ІТВХ Книги України</t>
  </si>
  <si>
    <t>ТОВ Видавництво Ліра -К</t>
  </si>
  <si>
    <t xml:space="preserve">аудіокниги </t>
  </si>
  <si>
    <t>ФОП Гуляєва Л.С.</t>
  </si>
  <si>
    <t xml:space="preserve">періодичні видання </t>
  </si>
  <si>
    <t>ПАТ Укрпошта</t>
  </si>
  <si>
    <t>Міський методичний центр та клубної роботи , адреса: м. Миколаїв, вул. Фалеєвська, 22/12</t>
  </si>
  <si>
    <t>ФОП Швець В М</t>
  </si>
  <si>
    <t>Розроблення генерального плану м.Миколаєва; розроблення історико- арітектурного опорного плану м.Миколаєва з визначенням меж і режимів використання зон охорони пам"яток та  історичних ареалів; розроблення розділу інженерно- технічних заходів ЦЗ (ЦО); розроблення розділу "Охорона навколишнього природного середовища" в обсязі звіту про стратегічну оцінку.</t>
  </si>
  <si>
    <t>ДП "УДІПМ "ДІПРОМІСТО" ім.Ю.М. Білоконя</t>
  </si>
  <si>
    <t>Джерело безперебійного живлення</t>
  </si>
  <si>
    <t>ТОВ "ЗЕМ-ЮРЦЕНТР"</t>
  </si>
  <si>
    <t>Мережевий комутатор 2 рівня</t>
  </si>
  <si>
    <t>Шафа серверна підлогова</t>
  </si>
  <si>
    <t>ТОВ "Нікпожтехсервіс"</t>
  </si>
  <si>
    <t>Сервер з монітором</t>
  </si>
  <si>
    <t>ФОП Новицький</t>
  </si>
  <si>
    <t>Пристрій безперебійного живлення</t>
  </si>
  <si>
    <t>ПК з монітором</t>
  </si>
  <si>
    <t>територія Корабельного району</t>
  </si>
  <si>
    <t>Лавки, урни</t>
  </si>
  <si>
    <t>компьютерна система+програмне забезпечення</t>
  </si>
  <si>
    <t>кондиціонер</t>
  </si>
  <si>
    <t>ФОП Албов Є.О.</t>
  </si>
  <si>
    <t>ФОП Албов Є. О.</t>
  </si>
  <si>
    <t>Департамент ЖКГ ММР, м.Миколаїв, вул.Адм.Макарова, 7</t>
  </si>
  <si>
    <t xml:space="preserve">Спец.робоче місце 1588 </t>
  </si>
  <si>
    <t>ФОП Анічкіна О.С.</t>
  </si>
  <si>
    <t>Кондиціонер Leberg</t>
  </si>
  <si>
    <t>ФОП Чуйко О.В.</t>
  </si>
  <si>
    <t>Централізована бухгалтерія</t>
  </si>
  <si>
    <t>Центральний міський стадіон</t>
  </si>
  <si>
    <t>повітродувки</t>
  </si>
  <si>
    <t>ФОП Калініч В.В.</t>
  </si>
  <si>
    <t>подрібнювач гілок</t>
  </si>
  <si>
    <t>бензогенератор</t>
  </si>
  <si>
    <t>снігозбиральна машина</t>
  </si>
  <si>
    <t>компресор</t>
  </si>
  <si>
    <t>пилезбирувач</t>
  </si>
  <si>
    <t xml:space="preserve">машинка для розмітки футбольного поля </t>
  </si>
  <si>
    <t>ФОП Гаркавий В.В.</t>
  </si>
  <si>
    <t>ФОП Кулик О.В.</t>
  </si>
  <si>
    <t>ФОП Аба В.П.</t>
  </si>
  <si>
    <t>автомобіль</t>
  </si>
  <si>
    <t>ТОВ"М Моторс"</t>
  </si>
  <si>
    <t>вул. Адміральська, 20</t>
  </si>
  <si>
    <t>система контролю доступу</t>
  </si>
  <si>
    <t>ПП "Меркурі-плюс"</t>
  </si>
  <si>
    <t>телевізор</t>
  </si>
  <si>
    <t>проектор для зали засідань</t>
  </si>
  <si>
    <t>ТОВ "ІТ-Арсенал"</t>
  </si>
  <si>
    <t>персональний комп'ютер</t>
  </si>
  <si>
    <t>ТОВ "Новігатор-корпорейшн"</t>
  </si>
  <si>
    <t xml:space="preserve">Міська лікарня №1, м. Миколаїв, вул. 2 Екіпажна,4 </t>
  </si>
  <si>
    <t>Придбання комп'ютерного обладнання та орг.техники</t>
  </si>
  <si>
    <t>ТОВ "Протех-Україна"</t>
  </si>
  <si>
    <t>Придбання монітору пацієнта + CO2 для реанімаційного відділення міської лікарні №1</t>
  </si>
  <si>
    <t>ТОВ "Лівін"</t>
  </si>
  <si>
    <t>Придбання апарату ШВЛ  для дорослих в реанімаційне відділення міської лікарні №1</t>
  </si>
  <si>
    <t>ТОВ "Укр мед сервіс"</t>
  </si>
  <si>
    <t>Придбання концентратора кисневого для реанімаційного відділення міської лікарні №1</t>
  </si>
  <si>
    <t>ТОВ "Здраво"</t>
  </si>
  <si>
    <t>Міська лікарня №3, м.Миколаїв, вул.Космонавтів, 97</t>
  </si>
  <si>
    <t>ТОВ "ТАЛАН СИСТЕМС"</t>
  </si>
  <si>
    <t>Придбання апарату для штучної вентиляції легенів з інтелектуальними автоматичними режимами для міської лікарні №3</t>
  </si>
  <si>
    <t>ТОВ "МЕДХОЛДІНГ"</t>
  </si>
  <si>
    <t>Придбання монітору пацієнта для міської лікарні №3</t>
  </si>
  <si>
    <t>Придбання монітору пацієнта + CO2 для реанімаційного відділення міської лікарні №3</t>
  </si>
  <si>
    <t>Придбання монітору глибини анестезії для міської лікарні №3</t>
  </si>
  <si>
    <t>Придбання пересувного УЗД апарату для міської лікарні №4</t>
  </si>
  <si>
    <t>ТОВ "Медгарант"</t>
  </si>
  <si>
    <t>Придбання пересувного УЗД апарату для міської лікарні швидкої медичної допомоги</t>
  </si>
  <si>
    <t>ТОВ "Сучасна лікарня"</t>
  </si>
  <si>
    <t>Придбання апарату ШВЛ  для дорослих в реанімаційне відділення міської лікарні швидкої медичної допомоги</t>
  </si>
  <si>
    <t>Придбання апарату для штучної вентиляції легенів з інтелектуальними автоматичними режимами для міської лікарні швидкої медичної допомоги</t>
  </si>
  <si>
    <t>Придбання монітору глибини анестезії для міської лікарні швидкої медичної допомоги</t>
  </si>
  <si>
    <t>Придбання монітору пацієнта для міської лікарні швидкої медичної допомоги</t>
  </si>
  <si>
    <t>Придбання монітору пацієнта + CO2 для реанімаційного відділення міської лікарні швидкої медичної допомоги</t>
  </si>
  <si>
    <t>Придбання пересувного УЗД апарату для міської лікарні №5</t>
  </si>
  <si>
    <t>ТОВ "Сономед"</t>
  </si>
  <si>
    <t>Міська дитяча лікарня №2 , м. Миколаїв, вул. Рюміна,5</t>
  </si>
  <si>
    <t xml:space="preserve">Міський пологовий будинок №1,  м. Миколаїв, вул. М.Морська,7 </t>
  </si>
  <si>
    <t>Міський пологовий будинок №2, м.Миколаїв, вул. Будівельників,8</t>
  </si>
  <si>
    <t xml:space="preserve">Придбання монітору пацієнта для міського пологового будинку №2 </t>
  </si>
  <si>
    <t xml:space="preserve">Придбання кисневого концентратора  для міського пологового будинку №2 </t>
  </si>
  <si>
    <t xml:space="preserve">Придбання кювезу для новонароджених для міського пологового будинку №2 </t>
  </si>
  <si>
    <t>ПП "Колар-СВ"</t>
  </si>
  <si>
    <t>Міський пологовий будинок №3, м. Миколаїв, вул. Київська,3</t>
  </si>
  <si>
    <t xml:space="preserve">Придбання кисневого концентратора  для міського пологового будинку №3 </t>
  </si>
  <si>
    <t>Кондиціонер</t>
  </si>
  <si>
    <t>Адміністрація Інгульського району  Миколаївської міської ради</t>
  </si>
  <si>
    <t>УСВІК Заводскього р-ну ДПСЗН ММР - вул. Морехідна, 9/2</t>
  </si>
  <si>
    <t>Кондиціонери</t>
  </si>
  <si>
    <t>ФОП Єгоренков А.В.</t>
  </si>
  <si>
    <t>УСВІК Центрального р-ну ДПСЗН ММР - вул.Декабристів, 25</t>
  </si>
  <si>
    <t>Перс.комп.</t>
  </si>
  <si>
    <t>ТОВ Сантарекс</t>
  </si>
  <si>
    <t>УСВІК Інгульського р-ну ДПСЗН ММР - вул.Миколаївська, 26</t>
  </si>
  <si>
    <t>УСВІК Корабельного р-ну ДПСЗН ММР - вул.Новобудівна, 1/1</t>
  </si>
  <si>
    <t>Управління праці ДПСЗН ММР - вул. Декабристів, 25</t>
  </si>
  <si>
    <t>Адміністрація ДПСЗН ММР - вул. Мала Морська, 19</t>
  </si>
  <si>
    <t>Принтери</t>
  </si>
  <si>
    <t>БФП</t>
  </si>
  <si>
    <t>Міський територальний центр соціального обслуговування (надання соціальних послуг)</t>
  </si>
  <si>
    <t>Міський територіальний центр соціального обслуговування (надання соціальних послуг), вул .Морехідна 9/2</t>
  </si>
  <si>
    <t>Автомобіль для перевезення осіб з обмеженими можливостями АВТОСНАБ Модель  STDF-03 на базі FIAT DUCATO</t>
  </si>
  <si>
    <t>ТОВ ВП АВТОСНАБ</t>
  </si>
  <si>
    <t>Автомобіль з пробігом , марки VW Polo Sedan</t>
  </si>
  <si>
    <t>ТОВ Автоград Миколаїв</t>
  </si>
  <si>
    <t>Сервер файловий</t>
  </si>
  <si>
    <t>ФОП Антоненко О.О.</t>
  </si>
  <si>
    <t>Міський територіальний центр соціального обслуговування(надання соціальних послуг)відділення Інгульського району, вул Поздовжня, 50-а</t>
  </si>
  <si>
    <t>Тепловий лічильник СВТУНТ(М2)</t>
  </si>
  <si>
    <t>ПП Югтепломер-Сервіс</t>
  </si>
  <si>
    <t>ФОП Пазюк Ю.В.</t>
  </si>
  <si>
    <t>ФОП Руда Т.В.</t>
  </si>
  <si>
    <t>ЧНУ імені Петра Могили</t>
  </si>
  <si>
    <t>ПП Фірма "Тєпс &amp;Со"</t>
  </si>
  <si>
    <t>ЦМБ ім. М.Л.Кропивницького ЦБС для дорослих м. Миколаєва, адреса: м.Миколаїв,вул. Потьомкінська,143-А</t>
  </si>
  <si>
    <t>банер (Громадський бюджет)</t>
  </si>
  <si>
    <t>Миколаївський міський палац культури та урочистих подій,                      м. Миколаїв, вул. Спаська, 44</t>
  </si>
  <si>
    <t>придбання автономного мобільного сходового підйомника для Миколаївського міського палацу культури та урочистих подій (Громадський бюджет)</t>
  </si>
  <si>
    <t>ФОП Сергадов Д.М.</t>
  </si>
  <si>
    <t xml:space="preserve">Управління з питань культури та охорони культурної спадщини ММР, м.Миколаїв,вул. Адміральська, 20 </t>
  </si>
  <si>
    <t>ФОП Іваницький А В</t>
  </si>
  <si>
    <t>СДЮШОР з велоспорту</t>
  </si>
  <si>
    <t>компютер</t>
  </si>
  <si>
    <t>ТОВ " Інвар"</t>
  </si>
  <si>
    <t>СДЮШОР з веслування</t>
  </si>
  <si>
    <t>човен для академічного веслування</t>
  </si>
  <si>
    <t>ПП " Спортивний клуб " Юка"</t>
  </si>
  <si>
    <t>СДЮШОР з фехтування</t>
  </si>
  <si>
    <t>фехтувальне екупірування</t>
  </si>
  <si>
    <t>ФОК " Харченко К.О."</t>
  </si>
  <si>
    <t>СДЮШОР з футболу</t>
  </si>
  <si>
    <t>футбольні ворота</t>
  </si>
  <si>
    <t xml:space="preserve">телевізор </t>
  </si>
  <si>
    <t>ФОП Жданюк Ю.Л.</t>
  </si>
  <si>
    <t>КДЮСШ " Комунарівець"</t>
  </si>
  <si>
    <t>каноє двійка</t>
  </si>
  <si>
    <t>ФОП Андреєв В.В.</t>
  </si>
  <si>
    <t xml:space="preserve">СДЮШОР з веслування на байдарках і каноє </t>
  </si>
  <si>
    <t>байдарка</t>
  </si>
  <si>
    <t>ФОП Кулєшов Є.Ю.</t>
  </si>
  <si>
    <t>КДЮСШ " Україна"</t>
  </si>
  <si>
    <t>гідрокостюм</t>
  </si>
  <si>
    <t>ФОП Геркулес А.С.</t>
  </si>
  <si>
    <t>ДЮСШ №1</t>
  </si>
  <si>
    <t>лонжа гвинтова</t>
  </si>
  <si>
    <t>ФОП Зізда  А.П.</t>
  </si>
  <si>
    <t xml:space="preserve">мінітраутор газонокосарка  </t>
  </si>
  <si>
    <t>4-х колісний базовий механізм</t>
  </si>
  <si>
    <t>ТОВ " Міленіум спорт"</t>
  </si>
  <si>
    <t>щітка ротаційна</t>
  </si>
  <si>
    <t>насадка "Жорстка щітка"</t>
  </si>
  <si>
    <t>бункер</t>
  </si>
  <si>
    <t>насадк- відвал</t>
  </si>
  <si>
    <t>міні-трактор</t>
  </si>
  <si>
    <t>аератор</t>
  </si>
  <si>
    <t>пескователь</t>
  </si>
  <si>
    <t>сіялка</t>
  </si>
  <si>
    <t>вертикуттер</t>
  </si>
  <si>
    <t>агрегат  причіпний для розкидування  рідких добрив та хімічної лбробки</t>
  </si>
  <si>
    <t xml:space="preserve">агрегат  причіпний для розкидування гранульованих добрив </t>
  </si>
  <si>
    <t>принтер</t>
  </si>
  <si>
    <t>ФОП Лелес Т.Л.</t>
  </si>
  <si>
    <t>ШВСМ</t>
  </si>
  <si>
    <t>весло парне</t>
  </si>
  <si>
    <t>ФОП Холкін О.А.</t>
  </si>
  <si>
    <t>весло розпашне</t>
  </si>
  <si>
    <t>жим ногами</t>
  </si>
  <si>
    <t>ФОП Білоус В.О.</t>
  </si>
  <si>
    <t>ПП "Монолітбудсервіс"</t>
  </si>
  <si>
    <t>54001
м. Миколаїв
Інгульський узвіз, 2   Клуб юних моряків з флотилією</t>
  </si>
  <si>
    <t>фотоапарат</t>
  </si>
  <si>
    <t>ФОП Кондратьева А.О.</t>
  </si>
  <si>
    <t>54059 м. Миколаїв, Мала Корениха, вул. Молдавська, 9                                                            Дошкільний навчальний заклад №72 "Світлячок" м.Миколаєва</t>
  </si>
  <si>
    <t>плита електрична</t>
  </si>
  <si>
    <t>ТОВ ОРВП "Продтовари"</t>
  </si>
  <si>
    <t>54050
м. Миколаїв, пр. Богоявленський, 291                                                Миколаївська
загальноосвітня школа І-ІІІ ступенів №43
Миколаївської міської ради Миколаївської області</t>
  </si>
  <si>
    <t>шведська стінка</t>
  </si>
  <si>
    <t>54002 м. Миколаїв,  вул.3-я Слобідська, 151-А                                                            Дошкільний навчальний заклад №7 "Веселка" м.Миколаєва</t>
  </si>
  <si>
    <t xml:space="preserve">Придбання  обладнання  для дошкільного навчального закладу № 7 Миколаївської міської ради, вул. 3 Слобідська, 151-а  (пральна машина) </t>
  </si>
  <si>
    <t>ФОП Бурчак-Абрамович К.Д.</t>
  </si>
  <si>
    <t xml:space="preserve">Придбання  обладнання  для дошкільного навчального закладу № 7 Миколаївської міської ради, вул. 3 Слобідська, 151-а  (холодильник)  </t>
  </si>
  <si>
    <t>54058 м. Миколаїв,  вул.Лазурна, 22                                                            Дошкільний навчальний заклад № 12 "Кораблик" м.Миколаєва</t>
  </si>
  <si>
    <t xml:space="preserve">пральна машина    </t>
  </si>
  <si>
    <t>54017 м. Миколаїв,  вул.Корабелів, 6                                                            Дошкільний навчальний заклад № 20 "Юний чорноморець" м.Миколаєва</t>
  </si>
  <si>
    <t>54017 м. Миколаїв,  вул.Генерала Карпенко, 1                                                            Дошкільний навчальний заклад № 23 "Теремок" м.Миколаєва</t>
  </si>
  <si>
    <t xml:space="preserve">холодильник </t>
  </si>
  <si>
    <t>54058 м. Миколаїв,  вул. Лазурна, 44                                                            Дошкільний навчальний заклад № 49 "Марічка" м.Миколаєва</t>
  </si>
  <si>
    <t xml:space="preserve"> холодильник</t>
  </si>
  <si>
    <t>54029 м. Миколаїв,  пр. Центральний, 26-В                                                           Дошкільний навчальний заклад № 51 "Супутник" м.Миколаєва</t>
  </si>
  <si>
    <t>морозильна камера</t>
  </si>
  <si>
    <t>54038 м. Миколаїв,  вул. Крилова, 7-а Дошкільний навчальний заклад № 64  "Барвінок" м.Миколаєва</t>
  </si>
  <si>
    <t>холодильник, морозильна камера</t>
  </si>
  <si>
    <t>54029 м. Миколаїв,  вул.8- Березня, 22-б  Дошкільний навчальний заклад № 85  "Світлячок" м.Миколаєва</t>
  </si>
  <si>
    <t xml:space="preserve"> пральна машина</t>
  </si>
  <si>
    <t xml:space="preserve">54051 м. Миколаїв,  вул.Океанівська, 43  Дошкільний навчальний заклад № 103  "Берегиня" м.Миколаєва комбінованого типу </t>
  </si>
  <si>
    <t xml:space="preserve">килими та театральні штори </t>
  </si>
  <si>
    <t>ФОП Коноваленко М.Л.</t>
  </si>
  <si>
    <t>57156 м. Миколаїв,  В.Корениха,  вул.Гарнізонна, 10  Дошкільний навчальний заклад № 147  "Зіронька" м.Миколаєва</t>
  </si>
  <si>
    <t xml:space="preserve"> пральна машина          </t>
  </si>
  <si>
    <t xml:space="preserve">комплект модульних меблів   для облаштування  кабінету фотографії та відео мистецтв </t>
  </si>
  <si>
    <t>ФОП Гусак Д.Д</t>
  </si>
  <si>
    <t>54038
м. Миколаїв, вул. Курортна, 2-а                                                Миколаївська
загальноосвітня школа І-ІІІ ступенів №6
Миколаївської міської ради Миколаївської області</t>
  </si>
  <si>
    <t>ФОП Миколюк О.Я.</t>
  </si>
  <si>
    <t>54003
м. Миколаїв, вул. Потьомкінська, 154                                               Миколаївська
загальноосвітня школа І-ІІІ ступенів №53
Миколаївської міської ради Миколаївської області</t>
  </si>
  <si>
    <t xml:space="preserve">міні-батут для тренування  </t>
  </si>
  <si>
    <t xml:space="preserve">54003
м. Миколаїв
пр. Центральний, 166  Будинок учителя
</t>
  </si>
  <si>
    <t xml:space="preserve">мікрофони та гучномовці                                                            </t>
  </si>
  <si>
    <t xml:space="preserve">мультикор                                                                                         </t>
  </si>
  <si>
    <t xml:space="preserve">ванна зварна трьохсекційна  </t>
  </si>
  <si>
    <t xml:space="preserve">54055
м. Миколаїв, 
вул. 1-Слобідська 42      Миколаївська
загальноосвітня школа І-ІІІ ступенів №31
Миколаївської міської ради Миколаївської області
</t>
  </si>
  <si>
    <t>ФОП Пашківський О.А.</t>
  </si>
  <si>
    <t xml:space="preserve">54017
м. Миколаїв
пр. Центральний, 84      Миколаївська
загальноосвітня школа І-ІІІ ступенів №13
Миколаївської міської ради Миколаївської області
</t>
  </si>
  <si>
    <t>ФОП Мещерін С.І</t>
  </si>
  <si>
    <t>мікроскоп учнівський</t>
  </si>
  <si>
    <t>ФОП Даниленко А.В.</t>
  </si>
  <si>
    <t xml:space="preserve">54030
м.Миколаїв,
вул. Нікольська, 6  Миколаївська
загальноосвітня школа І-ІІІ ступенів № 39
Миколаївської міської ради Миколаївської області
</t>
  </si>
  <si>
    <t xml:space="preserve">54058
м. Миколаїв
 вул. Лазурна, 46  Миколаївська
загальноосвітня школа І-ІІІ ступенів № 57
Миколаївської міської ради Миколаївської області
</t>
  </si>
  <si>
    <t xml:space="preserve">інтерактивний комплекс, проектор </t>
  </si>
  <si>
    <t>ТОВ"САНОР"</t>
  </si>
  <si>
    <t>54034
м. Миколаїв,
вул. 9 Поздовжня, 10  Миколаївська
загальноосвітня школа І-ІІІ ступенів №46
Миколаївської міської ради Миколаївської області</t>
  </si>
  <si>
    <t xml:space="preserve">54020
М. Миколапїв
вул. Защука, 2А   Миколаївська
загальноосвітня школа І-ІІІ ступенів №25
Миколаївської міської ради Миколаївської області
</t>
  </si>
  <si>
    <t>проектор</t>
  </si>
  <si>
    <t xml:space="preserve">54001
М. Миколапїв
вул.Мала Морьська,3
 Централізована бухгалтерія
</t>
  </si>
  <si>
    <t xml:space="preserve">електрична плита </t>
  </si>
  <si>
    <t>електрокип'ятильник</t>
  </si>
  <si>
    <t>ФОП Скворцов К.В.</t>
  </si>
  <si>
    <t xml:space="preserve">холодильник " Атлант" </t>
  </si>
  <si>
    <t>ФОП Комаров А.В.</t>
  </si>
  <si>
    <t>плита 4-х комфортна</t>
  </si>
  <si>
    <t>ФОП Томашевський І.А.</t>
  </si>
  <si>
    <t xml:space="preserve"> ФОП Вангородський В.М.</t>
  </si>
  <si>
    <t>мультимелійний проектор</t>
  </si>
  <si>
    <t>ФОП Бассов- Полтавцев</t>
  </si>
  <si>
    <t>камера морозильна</t>
  </si>
  <si>
    <t xml:space="preserve"> Епіцентр К</t>
  </si>
  <si>
    <t>54003 м.Миколаїв, вул.Колодязна, 4, Дошкільний навчальний заклад № 5</t>
  </si>
  <si>
    <t>плита електрична КИЙ-В ПІ-4-14</t>
  </si>
  <si>
    <t xml:space="preserve">54017 м.Миколаїв, вул. Громадянська, 48 Б, Дошкільний навчальний заклад санаторного типу № 77                                                     </t>
  </si>
  <si>
    <t xml:space="preserve">будинок-альтанка </t>
  </si>
  <si>
    <t>зонт витяжний</t>
  </si>
  <si>
    <t>ТОВ ОРПВ Продтовари</t>
  </si>
  <si>
    <t>ТОВ АФ Катюша</t>
  </si>
  <si>
    <t>ноутбук</t>
  </si>
  <si>
    <t>стінка</t>
  </si>
  <si>
    <t>ТОВ Русмикаль</t>
  </si>
  <si>
    <t>м'ясорубка електрична</t>
  </si>
  <si>
    <t>електролічильники</t>
  </si>
  <si>
    <t>ФОП Семенюк М.М.</t>
  </si>
  <si>
    <t>ФОП Фадєєв О.В.</t>
  </si>
  <si>
    <t>холодильник побутовий</t>
  </si>
  <si>
    <t>шафа холодильна</t>
  </si>
  <si>
    <t>Відеомонітор "Akai UA40, SMART"</t>
  </si>
  <si>
    <t>холодильник Optima AB</t>
  </si>
  <si>
    <t>ТОВ Продтовари</t>
  </si>
  <si>
    <t>Ноутбук</t>
  </si>
  <si>
    <t>ФОП Скублов С.С.</t>
  </si>
  <si>
    <t>Проектор</t>
  </si>
  <si>
    <t>ОРВП Продтовари</t>
  </si>
  <si>
    <t>Інтерактивна підлога в інклюзивний клас</t>
  </si>
  <si>
    <t>ФОП Смаль А.С.</t>
  </si>
  <si>
    <t>Піч конвекційна у їдальню</t>
  </si>
  <si>
    <t>ФОП Краснобаєв В.В.</t>
  </si>
  <si>
    <t>теплолічільник</t>
  </si>
  <si>
    <t>ФОП Єгорова</t>
  </si>
  <si>
    <t>Управління державного архітектурно-будівельного контролю Миколаївської міської ради</t>
  </si>
  <si>
    <t>Управління державного архітектурно-будівельного контролю Миколаївської міської ради / м. Миколаїв, вул. Херсонське шосе 48/8</t>
  </si>
  <si>
    <t>Ноутбук Dell Inspiron 3782 (I37P5410DIW-70B)</t>
  </si>
  <si>
    <t>ФОП Новосьолов В.В.</t>
  </si>
  <si>
    <t>Компьютерна конфігурація у складі: Intel Pentium G5400, Gigabyte B360M, 120Gb SSD, DDR4 4Gb 2400, ATX 400w, клавіатура, миша, монітор LG 19M38a, з предустановленною операційною системою Windows  10 Pro OEM</t>
  </si>
  <si>
    <t>Багато функціональний пристрий Canon MF3010</t>
  </si>
  <si>
    <t>Департамент енергетики, енергозбередення та запровадження інноваційних технологій Миколаївської міської ради.</t>
  </si>
  <si>
    <t>Департамент енергетики, енергозбередення та запровадження інноваційних технологій Миколаївської міської ради/Адміральська ,20</t>
  </si>
  <si>
    <t>Компютер BUSINESS в комплекті</t>
  </si>
  <si>
    <t>1</t>
  </si>
  <si>
    <t>Системний блок BUSINESS</t>
  </si>
  <si>
    <t>Департамент внутрішнього фінансового контролю, нагляду та протидії корупції Миколаївської міської ради</t>
  </si>
  <si>
    <t>Департамент внутрішнього фінансового контролю, нагляду та протидії корупції Миколаївської міської ради, м.Миколаїв, вул.Адміральська, 20 каб.370</t>
  </si>
  <si>
    <t>Системний блок у комплекті: монітор,миша, клавіатура</t>
  </si>
  <si>
    <t>ТОВ "СіЕнТі Трейд" (ЄДРПОУ 41838831)</t>
  </si>
  <si>
    <t>Комлект меблів для службового кабінету керівника</t>
  </si>
  <si>
    <t>ФОП Анічкіна О.С. (інд.№2794013202)</t>
  </si>
  <si>
    <t xml:space="preserve">Придбання монітору пацієнта для міського пологового будинку №3 </t>
  </si>
  <si>
    <t>Кондиціонер Osaka ST-12HH</t>
  </si>
  <si>
    <t>ФОП Єгоренков Олександр Володимирович</t>
  </si>
  <si>
    <t>Комп'ютер Businnes</t>
  </si>
  <si>
    <t>ФОП Лелес Тетяна Леонідівна</t>
  </si>
  <si>
    <t>Детальний план території м.Миколаєва</t>
  </si>
  <si>
    <t>ТОВ "ПВІ "Миколаївагропроект"</t>
  </si>
  <si>
    <t>Управління земельних ресурсів Миколаївської міської ради</t>
  </si>
  <si>
    <t>Департамент  архітектури та містобудування Миколаївської міської ради</t>
  </si>
  <si>
    <t>Управління комунального майна Миколаївської міської ради</t>
  </si>
  <si>
    <t>Управління з питань надзвичайних ситуацій та цивільного захисту населення Миколаївської міської ради</t>
  </si>
  <si>
    <t>Міський територіальний центр соціального обслуговування (надання соціальних послуг)відділення Інгульського району, вул Поздовжня, 50-а</t>
  </si>
  <si>
    <t>ФОП Верещагін А.А.</t>
  </si>
  <si>
    <t>ТОВ "СУНП  НАЮР"</t>
  </si>
  <si>
    <t>ФОП Шаповалов О.Г.</t>
  </si>
  <si>
    <t>Міський територіальний центр соціального обслуговування (надання соціальних послуг)відділення Корабельного району, пр.Богоявленський 301/2</t>
  </si>
  <si>
    <t>1 комплект</t>
  </si>
  <si>
    <t>ФОП Єгорова В.О.</t>
  </si>
  <si>
    <t>ФОП Єгоренков О.В.</t>
  </si>
  <si>
    <t>Міський центр внутрішньо переміщених осіб та ветеранів АТО</t>
  </si>
  <si>
    <t>Кавомашини Delonghi Magnefica ECAM</t>
  </si>
  <si>
    <t>ФОП Соколовський Д.В.</t>
  </si>
  <si>
    <t>Пилосос Karcher Puzzi 8/1</t>
  </si>
  <si>
    <t>СПД Маковський О.С.</t>
  </si>
  <si>
    <t>копіювальний апарат</t>
  </si>
  <si>
    <t>ПП ВКФ "В-Мастер"</t>
  </si>
  <si>
    <t>кулер компресорний</t>
  </si>
  <si>
    <t>ФОП Команін О.О.</t>
  </si>
  <si>
    <t>ТОВ "Десла-клімат"</t>
  </si>
  <si>
    <t>ТОВ "ПРОТЕХ-ІТ-Україна"</t>
  </si>
  <si>
    <t>протяжний сканер</t>
  </si>
  <si>
    <t>ФОП Єлісєєнок Д.О.</t>
  </si>
  <si>
    <t>планшет</t>
  </si>
  <si>
    <t>Компанія "Скайлайн-Електронікс"</t>
  </si>
  <si>
    <t>цифровий апарат</t>
  </si>
  <si>
    <t>ТОВ "САВ-Дістрибьюшн"</t>
  </si>
  <si>
    <t>теплова завіса</t>
  </si>
  <si>
    <t>ФОП Климович Л.І.</t>
  </si>
  <si>
    <t>синтезатор</t>
  </si>
  <si>
    <t>54052, м.Миколаїв  вул. Айвазовського, 8 Миколаївська загальноосвітня школа I-III ступенів №1 імені Олега Ольжича Миколаївської міської ради Миколаївської області.</t>
  </si>
  <si>
    <t xml:space="preserve">машина для переробки овочів </t>
  </si>
  <si>
    <t>комплексна система для прибирання</t>
  </si>
  <si>
    <t>ФОП Стефанович А.В.</t>
  </si>
  <si>
    <t>МФУ(кольоровий) принтер</t>
  </si>
  <si>
    <t xml:space="preserve">м.  Миколаїв, вул.М.Василевського,40/6 Миколаївський професійний ліцей торгівлі та ресторанного сервісу </t>
  </si>
  <si>
    <t xml:space="preserve">54003, м.  Миколаїв, вул.М.Василевського,40/6 Миколаївський професійний ліцей торгівлі та ресторанного сервісу </t>
  </si>
  <si>
    <t xml:space="preserve">гімнастична стінка   з причіпним    обладнанням для оздоровчих заходив </t>
  </si>
  <si>
    <t>ТОВ ОВП "Продовольчі товари"</t>
  </si>
  <si>
    <t xml:space="preserve">інтерактивний й лазерний тир                                                                    </t>
  </si>
  <si>
    <t xml:space="preserve">водонагрівач TESL120л сухий тен </t>
  </si>
  <si>
    <t xml:space="preserve">54029
м. Миколаїв
вул. Робоча, 8      Миколаївська спеціалізована 
загальноосвітня школа І-ІІІ ступенів №22
Миколаївської міської ради Миколаївської області
</t>
  </si>
  <si>
    <t>54017
м. Миколаїв
пр. Центральний, 84
Миколаївська загальноосвітня школа І-ІІІ ступенів № 13 Миколаївської міської ради Миколаївської області</t>
  </si>
  <si>
    <t>54024, м.Миколаїв ,пр-кт Корабелів, 20 Дошкільний навчальний заклад № 132</t>
  </si>
  <si>
    <t>комплексна система прибирання</t>
  </si>
  <si>
    <t>ФОП Стефанович Т.В.</t>
  </si>
  <si>
    <t>54050 м.Миколаїв,вул.Глинки,7а Дошкільний навчальний заклад № 132</t>
  </si>
  <si>
    <t>ігрове обладнання</t>
  </si>
  <si>
    <t>ФОП Єгорова С.М.</t>
  </si>
  <si>
    <t>54050 м.Миколаїв,вул.Глинки,7а Дошкільний навчальний заклад № 140</t>
  </si>
  <si>
    <t>54038 м.Миколаїв, вул. Озерна,5В Дошкільний навчальний заклад № 143</t>
  </si>
  <si>
    <t xml:space="preserve"> стінка</t>
  </si>
  <si>
    <t>ФОП Маковський О.С.</t>
  </si>
  <si>
    <t xml:space="preserve">м'ясорубка </t>
  </si>
  <si>
    <t xml:space="preserve">картоплечистка </t>
  </si>
  <si>
    <t xml:space="preserve"> ПП Багатогалузева фірма Люніка</t>
  </si>
  <si>
    <t xml:space="preserve">54017 м.Миколаїв, вул. Громадянська, 48 Б  Дошкільний навчальний заклад санаторного типу № 77                                                                          </t>
  </si>
  <si>
    <t xml:space="preserve">54017 м.Миколаїв, вул. Громадянська, 48 Б   Дошкільний навчальний заклад санаторного типу № 77                                                                         </t>
  </si>
  <si>
    <t xml:space="preserve">водонагрівач </t>
  </si>
  <si>
    <t xml:space="preserve">шафа для хліба </t>
  </si>
  <si>
    <t>стелаж для харчоблоку</t>
  </si>
  <si>
    <t>стелаж для сушіння посуду</t>
  </si>
  <si>
    <t xml:space="preserve">54017 м.Миколаїв, вул. Громадянська, 48 Б Дошкільний навчальний заклад санаторного типу № 77                                                                           </t>
  </si>
  <si>
    <t>54029 м.Миколаїв, вул.Шосейна,19 Заклад дошкільної освіти № 117</t>
  </si>
  <si>
    <t>пральна машина</t>
  </si>
  <si>
    <t>машина для чищення овочів</t>
  </si>
  <si>
    <t>спортивно -ігровий тренажер "Лабіринт"</t>
  </si>
  <si>
    <t>ФОП Теслик А.І</t>
  </si>
  <si>
    <t>придбання комплексної системи прибирання</t>
  </si>
  <si>
    <t>ПП "Євровоз"</t>
  </si>
  <si>
    <t>54001, м.Миколаїв вул.Адміральська,24 Миколаївська гімназія №2</t>
  </si>
  <si>
    <t>54001, м.Миколаїв вул. вул.Китобоїв,3 Миколаївська загальноосвітня школа І-ІІІ ступенів № 11 Миколаївської міської ради Миколаївської області</t>
  </si>
  <si>
    <t>м'ясорубка ТМ-12</t>
  </si>
  <si>
    <t>54018,м.Миколаїв, вул.Передова 11-А Миколаївська загальноосвітня школа І-ІІІ ступенів № 19 Миколаївської міської ради Миколаївської області</t>
  </si>
  <si>
    <t>ФОП Скублов</t>
  </si>
  <si>
    <t>Електром'ясорубка</t>
  </si>
  <si>
    <t>Комплексна система прибирання</t>
  </si>
  <si>
    <t xml:space="preserve"> 54034 м. Миколаїв, вул.Олійника,36 Миколаївська спеціалізована школа І - ІІІ ступенів мистецтв і прикладних ремесел експериментальний навчальний заклад всеукраїнського рівня «Академія дитячої творчості» Миколаївської міської ради Миколаївської області</t>
  </si>
  <si>
    <t xml:space="preserve">візок сервірувальний 4 полиці </t>
  </si>
  <si>
    <t>ФОП Шемигон Д.В.</t>
  </si>
  <si>
    <t xml:space="preserve">машина протирально-різальна </t>
  </si>
  <si>
    <t>скиборізка</t>
  </si>
  <si>
    <t>54044, м.  Миколаїв, вул.Космонавтів 66 Миколаївський професійний машинобудівний ліцей</t>
  </si>
  <si>
    <t>Прес гідравлічний  20т,комплект з двохчастин , МТХ</t>
  </si>
  <si>
    <t>ФОП"Єгорова С.М."</t>
  </si>
  <si>
    <t>Ножиці вирубні TitanПВН66-32</t>
  </si>
  <si>
    <t>Гайкокрут пневматичнийAEROPROAP7430L</t>
  </si>
  <si>
    <t>Пила стрічковаHolzmann BS128 HDR</t>
  </si>
  <si>
    <t>Таль електрична тросова підвісна Forte FPA</t>
  </si>
  <si>
    <t>Верстат листогибнийHolzmann UBM1070</t>
  </si>
  <si>
    <t>Прес механічний гвинтовий ПМВ-3</t>
  </si>
  <si>
    <t>КомпресорMiol</t>
  </si>
  <si>
    <t>54044,м. Миколаїв вул Космонавтів 66 Миколаївський професійний машинобудівний ліцей</t>
  </si>
  <si>
    <t>54018 м. Миколаїв,  вул. Космонавтів, 56                                                           Дошкільний навчальний заклад № 50 "Дельфін" м.Миколаєва</t>
  </si>
  <si>
    <t>лічильник тепловий</t>
  </si>
  <si>
    <t>ПП "Югтепломерсер - сервіс"</t>
  </si>
  <si>
    <t>54007 м. Миколаїв,  вул. Квітнева, 4                                                          Дошкільний навчальний заклад № 66   "Вогник" м.Миколаєва</t>
  </si>
  <si>
    <t>54003 м. Миколаїв,  вул. Чкалова, 118-А                                                          Дошкільний навчальний заклад № 2   "Берізка" м.Миколаєва</t>
  </si>
  <si>
    <t>водонагрівач електричний</t>
  </si>
  <si>
    <t>ФОП Кондратьєва А.О.</t>
  </si>
  <si>
    <t xml:space="preserve">54001
м. Миколаїв
вул. Адміральська, 31            Палац творчості учнів
</t>
  </si>
  <si>
    <t>лічильник електричний</t>
  </si>
  <si>
    <t>54039
м. Миколаїв, вул. 1-ша Екіпажна, 2                                               Миколаївська
загальноосвітня школа І-ІІІ ступенів №12
Миколаївської міської ради Миколаївської області</t>
  </si>
  <si>
    <t xml:space="preserve">54017
м. Миколаїв
пр. Центральний, 84                        Миколаївська
загальноосвітня школа І-ІІІ ступенів № 13
Миколаївської міської ради Миколаївської області
</t>
  </si>
  <si>
    <t>персональні комп'ютери</t>
  </si>
  <si>
    <t>54029
м. Миколаїв, вул. Робоча, 8                                             Миколаївська
спеціалізована загальноосвітня
І-ІІІ ступенів школа №22
з поглибленим вивченням англійської мови
Миколаївської міської ради Миколаївської області</t>
  </si>
  <si>
    <t>54007
м. Миколаїв вул. Квітнева,50
Миколаївська
загальноосвітня школа І-ІІІ ступенів № 30
Миколаївської міської ради Миколаївської області</t>
  </si>
  <si>
    <t>54050
м. Миколаїв вул. Металургів, 97/1
Миколаївська
загальноосвітня школа І-ІІІ ступенів № 40
Миколаївської міської ради Миколаївської області</t>
  </si>
  <si>
    <t>54037
м. Миколаїв, вул. Знаменьська, 2/6                                               Миколаївська
загальноосвітня школа І-ІІІ ступенів №44
Миколаївської міської ради Миколаївської області</t>
  </si>
  <si>
    <t>54034
м. Миколаїв, вул. 9 Повздовжня, 10                                               Миколаївська
загальноосвітня школа І-ІІІ ступенів №46
Миколаївської міської ради Миколаївської області</t>
  </si>
  <si>
    <t>системні блоки</t>
  </si>
  <si>
    <t>персональний  комп'ютер</t>
  </si>
  <si>
    <t>гімнастичний мат</t>
  </si>
  <si>
    <t>54036 м. Миколаїв,  вул. Гастело, 14-А                                                          Дошкільний навчальний заклад № 92 "Світлячок" м.Миколаєва</t>
  </si>
  <si>
    <t>ємність харчова горизонтальна</t>
  </si>
  <si>
    <t>СПД Фодченко Д.Х.</t>
  </si>
  <si>
    <t>54031 м. Миколаїв,  вул.Космонавтів, 144-Б                                                            Дошкільний навчальний заклад №17 "Журавлик" м.Миколаєва</t>
  </si>
  <si>
    <t>пекарська шафа</t>
  </si>
  <si>
    <t>54003 м. Миколаїв,  вул.Чкалова, 118-А                                                            Дошкільний навчальний заклад №2 "Берізка" м.Миколаєва</t>
  </si>
  <si>
    <t>машина для переробки овочів</t>
  </si>
  <si>
    <t>54030 м. Миколаїв,  вул.Шевченко, 38                                                            Дошкільний навчальний заклад № 22 "Ялинка" м.Миколаєва</t>
  </si>
  <si>
    <t>жарочна шафа</t>
  </si>
  <si>
    <t>54003 м. Миколаїв,  вул.Колодязна, 9                                                            Дошкільний навчальний заклад № 29 "Саманта" м.Миколаєва</t>
  </si>
  <si>
    <t>54056 м. Миколаїв,  вул.Театральна, 51-А                                                           Дошкільний навчальний заклад № 37 "Казка" м.Миколаєва</t>
  </si>
  <si>
    <t>котел харчовий</t>
  </si>
  <si>
    <t>54029 м. Миколаїв,  пр.Центральний, 26-В                                                           Дошкільний навчальний заклад № 29 "Супутник" м.Миколаєва</t>
  </si>
  <si>
    <t>м'ясорубка</t>
  </si>
  <si>
    <t>54025 м. Миколаїв,  пров.Парусний, 7-Б                                                           Дошкільний навчальний заклад № 52 "Маяк" м.Миколаєва</t>
  </si>
  <si>
    <t>54015 м. Миколаїв,  вул.Бузника, 12-а                                                        Дошкільний навчальний заклад № 59 "Перлинка" м.Миколаєва</t>
  </si>
  <si>
    <t>54018 м. Миколаїв,  вул. Чайковського, 24 Дошкільний навчальний заклад № 65  "Малятко" м.Миколаєва</t>
  </si>
  <si>
    <t>54030 м. Миколаїв,  вул.Терасна, 12-а                                                        Дошкільний навчальний заклад № 74 "Якорьок" м.Миколаєва</t>
  </si>
  <si>
    <t>м'ясорубка, плита електрична</t>
  </si>
  <si>
    <t>54034 м. Миколаїв,  пр. Богоявленський, 20А Дошкільний навчальний заклад № 82  "Лебідь" м.Миколаєва</t>
  </si>
  <si>
    <t>54025 м. Миколаїв,  пр.Героев України, 57-А                                                        Дошкільний навчальний заклад № 84 "Журавлик" м.Миколаєва</t>
  </si>
  <si>
    <t>54055 м. Миколаїв,  вул. Севастопільська, 43                                                          Дошкільний навчальний заклад № 94 "Марійка" м.Миколаєва</t>
  </si>
  <si>
    <t xml:space="preserve">54051 м. Миколаїв,  вул.Океанівська, 43  Дошкільний навчальний заклад № 103  "Берегиня" м.Миколаєва </t>
  </si>
  <si>
    <t>54050 м. Миколаїв,  пр.Богоявленський, 297  Дошкільний навчальний заклад № 106  "Вишенька" м.Миколаєва</t>
  </si>
  <si>
    <t>54052 м. Миколаїв,  пр.Корабелів, 4-А  Дошкільний навчальний заклад № 111  "Буратіно" м.Миколаєва</t>
  </si>
  <si>
    <t>сковорода промислова</t>
  </si>
  <si>
    <t xml:space="preserve">54046 м. Миколаїв,  вул.Іванова, 34  Дошкільний навчальний заклад № 112  "Журавлик" м.Миколаєва </t>
  </si>
  <si>
    <t xml:space="preserve">54038 м. Миколаїв,  вул.Біла, 72А4  Дошкільний навчальний заклад № 118  "Соколятко" м.Миколаєва комбінованого типу </t>
  </si>
  <si>
    <t>м'ясорубка, холодильник</t>
  </si>
  <si>
    <t xml:space="preserve">54037 м. Миколаїв,  вул.Космодемянської, 12А   Дошкільний навчальний заклад № 131  "Калинонька" м.Миколаєва </t>
  </si>
  <si>
    <t>овочерізка</t>
  </si>
  <si>
    <t>54051 м. Миколаїв,  вул.Попеля, 156  Дошкільний навчальний заклад № 134  "Журавлик" м.Миколаєва</t>
  </si>
  <si>
    <t>54025 м. Миколаїв,  пр. Героев України, 85-А  Дошкільний навчальний заклад № 141  "Зірочка" м.Миколаєва</t>
  </si>
  <si>
    <t>54018 м. Миколаїв,  вул.Чайковського, 16  Дошкільний навчальний заклад № 71  "Маяк" м.Миколаєва</t>
  </si>
  <si>
    <t>котел "Рись"</t>
  </si>
  <si>
    <t>ТОВ "Теплосвіт"</t>
  </si>
  <si>
    <t>54018
м. Миколаїв, вул. 4-а Повздовжня, 10                                               Миколаївська
загальноосвітня школа І-ІІІ ступенів №45
Миколаївської міської ради Миколаївської області</t>
  </si>
  <si>
    <t>машина для протирання МПО-1-01</t>
  </si>
  <si>
    <t>шафа комбінована для ресурсної кімнати</t>
  </si>
  <si>
    <t>дошка магнітно-крейдова</t>
  </si>
  <si>
    <t>54030
м. Миколаїв, вул. Потьомкінська, 22-а                                               Миколаївська
загальноосвітня школа І-ІІІ ступенів №15
Миколаївської міської ради Миколаївської області</t>
  </si>
  <si>
    <t>54030
м. Миколаїв, вул. Чайковського, 11-а                                               Миколаївська
загальноосвітня школа І-ІІІ ступенів №26
Миколаївської міської ради Миколаївської області</t>
  </si>
  <si>
    <t>ноутбуки</t>
  </si>
  <si>
    <t>54031
м. Миколаїв, вул. Космонавтов, 138а                                               Миколаївська
загальноосвітня школа І-ІІІ ступенів №56
Миколаївської міської ради Миколаївської області</t>
  </si>
  <si>
    <t>54034
м. Миколаїв, пр. Богоявленський, 20б                                               Миколаївська
загальноосвітня школа І-ІІІ ступенів №56
Миколаївської міської ради Миколаївської області</t>
  </si>
  <si>
    <t>54037
м. Миколаїв, вул. Свободна, 38                                               Миколаївська
загальноосвітня школа І-ІІІ ступенів №14
Миколаївської міської ради Миколаївської області</t>
  </si>
  <si>
    <t>54056
м. Миколаїв, вул. Христо Ботєва, 41                                               Миколаївська
загальноосвітня школа І-ІІІ ступенів №16
Миколаївської міської ради Миколаївської області</t>
  </si>
  <si>
    <t>тістоміс</t>
  </si>
  <si>
    <t>54038
м. Миколаїв, вул. Дачна, 2                                               Миколаївська
загальноосвітня школа І-ІІІ ступенів №18
Миколаївської міської ради Миколаївської області</t>
  </si>
  <si>
    <t>марміт других страв</t>
  </si>
  <si>
    <t>54023
м. Миколаїв, Мала Корениха  вул. Молдавська, 7                                               Миколаївська
загальноосвітня школа І-ІІІ ступенів №21
Миколаївської міської ради Миколаївської області</t>
  </si>
  <si>
    <t>марміт перших страв</t>
  </si>
  <si>
    <t xml:space="preserve">54048
М. Миколапїв
вул. Лісова, 1   Миколаївська
загальноосвітня школа І-ІІІ ступенів №24
Миколаївської міської ради Миколаївської області
</t>
  </si>
  <si>
    <t>54052
м. Миколаїв, вул. Океанівська, 12                                               Миколаївська
загальноосвітня школа І-ІІІ ступенів №33
Миколаївської міської ради Миколаївської області</t>
  </si>
  <si>
    <t>54029
м. Миколаїв, вул. Морехідна, 10а                                               Миколаївська
загальноосвітня школа І-ІІІ ступенів №35
Миколаївської міської ради Миколаївської області</t>
  </si>
  <si>
    <t>54052
м. Миколаїв, вул Генерала Попеля, 164                                                Миколаївська
загальноосвітня школа І-ІІІ ступенів №48
Миколаївської міської ради Миколаївської області</t>
  </si>
  <si>
    <t>54025
м. Миколаїв, пров. Парусний, 3А                                                Миколаївська
загальноосвітня школа І-ІІІ ступенів №51
Миколаївської міської ради Миколаївської області</t>
  </si>
  <si>
    <t>54052
м. Миколаїв, пр. Корабелів, 10                                               Миколаївська
загальноосвітня школа І-ІІІ ступенів №54
Миколаївської міської ради Миколаївської області</t>
  </si>
  <si>
    <t>жарочна шафа,  м'ясорубка</t>
  </si>
  <si>
    <t>54036
м. Миколаїв, вул. Чорноморська, 1а                                               Миколаївська
загальноосвітня школа І-ІІІ ступенів №60
Миколаївської міської ради Миколаївської області</t>
  </si>
  <si>
    <t>54036
м. Миколаїв, вул. Олександра Матросова, 2                                               Миколаївська
загальноосвітня школа І-ІІІ ступенів №61
Миколаївської міської ради Миколаївської області</t>
  </si>
  <si>
    <t>54058
м. Миколаїв, вул. Лазурна, 48                                               Гімназія № 4  Миколаївської міської ради Миколаївської області</t>
  </si>
  <si>
    <t>54030
м. Миколаїв, вул. Нікольська, 34                                              Перша українська гімназія імені Миколи Аркаса
Миколаївської міської ради Миколаївської області</t>
  </si>
  <si>
    <t>54055
м. Миколаїв, вул. 1-а  Слобідська, 42                                               Миколаївська
загальноосвітня школа І-ІІІ ступенів №31
Миколаївської міської ради Миколаївської області</t>
  </si>
  <si>
    <t>ФОП Гриценко О.Д.</t>
  </si>
  <si>
    <t>54018 м. Миколаїв,  вул. Космонавтів, 56                                                           Дошкільний навчальний заклад № 72 "Світлячок" м.Миколаєва</t>
  </si>
  <si>
    <t>меблі</t>
  </si>
  <si>
    <t>ПП "ТК-Ренессанс"</t>
  </si>
  <si>
    <t>54056
м. Миколаїв
пр. Миру, 23-Г   Миколаївський юридичний ліцей  Миколаївської міської ради Миколаївської області</t>
  </si>
  <si>
    <t xml:space="preserve">смарт ТВ </t>
  </si>
  <si>
    <t>540408 м. Миколаїв,  вул. Карпенко, 1                                                            Дошкільний навчальний заклад № 23 "Теремок" м.Миколаєва</t>
  </si>
  <si>
    <t xml:space="preserve">54038
М. Миколапїв
вул. Крилова, 42   Миколаївська
загальноосвітня школа І-ІІІ ступенів №52
Миколаївської міської ради Миколаївської області
</t>
  </si>
  <si>
    <t>комп'ютерна техніка</t>
  </si>
  <si>
    <t>5537
м. Миколаїв, вул. Погранична, 143                                               Миколаївська
загальноосвітня школа І-ІІІ ступенів №36
Миколаївської міської ради Миколаївської області</t>
  </si>
  <si>
    <t>оргтехніка та мультимедійне обладнання</t>
  </si>
  <si>
    <t>учбове обладнання</t>
  </si>
  <si>
    <t>54017
м. Миколаїв, вул. Мала Морьська, 78                                                Миколаївська
загальноосвітня школа І-ІІІ ступенів №4
Миколаївської міської ради Миколаївської області</t>
  </si>
  <si>
    <t>комп'ютерна техніка та мультимедійне обладнання</t>
  </si>
  <si>
    <t>54002
м. Миколаїв, вул. Даля, 11-А                                                Миколаївська
загальноосвітня школа І-ІІІ ступенів №37
Миколаївської міської ради Миколаївської області</t>
  </si>
  <si>
    <t>комп'ютери</t>
  </si>
  <si>
    <t>54038
м. Миколаїв, вул. Крилова, 12/6                                               Миколаївська
загальноосвітня школа І-ІІІ ступенів №57
Миколаївської міської ради Миколаївської області</t>
  </si>
  <si>
    <t>моноблок</t>
  </si>
  <si>
    <t>54017 м. Миколаїв,  вул.Корабелів, 6                                                            Дошкільний навчальний заклад № 20  "Юний черноморець" м.Миколаєва</t>
  </si>
  <si>
    <t>540298 м. Миколаїв,  пр.Центральний, 22-б Дошкільний навчальний заклад № 51  "Супутник" м.Миколаєва</t>
  </si>
  <si>
    <t>системний блок</t>
  </si>
  <si>
    <t>57156 м. Миколаїв,  В.Корениха, вул. Гарнизонна, 10-А  Дошкільний навчальний заклад № 147  "Зіронька" м.Миколаєва</t>
  </si>
  <si>
    <t>54002 м. Миколаїв,  вул.Радісна, 4                                                          Дошкільний навчальний заклад № 123 "Синичка" м.Миколаєва</t>
  </si>
  <si>
    <t>54038 м. Миколаїв,  вул.Курортна, 1                                                          Дошкільний навчальний заклад № 78 "Росинка" м.Миколаєва</t>
  </si>
  <si>
    <t>54017 м. Миколаїв,  вул.Громадянська, 44-Б                                                        Дошкільний навчальний заклад № 48 "Ластівка" м.Миколаєва</t>
  </si>
  <si>
    <t>54003 м. Миколаїв,  вул.Інженерна, 3                                                       Управління освіти ММР</t>
  </si>
  <si>
    <t>багатофункційний пристрій</t>
  </si>
  <si>
    <t>ТОВ "АС-Медіа"</t>
  </si>
  <si>
    <t>робоча станція (системний блок, монітор, клавіатура, маніпулятор "миша")</t>
  </si>
  <si>
    <t>54056 м. Миколаїв  пр. Миру, 21-В  Миколаївський спеціальний навчально-виховний комплекс  для дітей із зниженим зором 
Інгульський р-н</t>
  </si>
  <si>
    <t xml:space="preserve">м'ясорубка, машина для переробки овочів </t>
  </si>
  <si>
    <t>стелаж</t>
  </si>
  <si>
    <t>54038 м. Миколаїв,  вул.Курортна, 1                                                        Дошкільний навчальний заклад № 78 "Росинка" м.Миколаєва</t>
  </si>
  <si>
    <t>магнітофон</t>
  </si>
  <si>
    <t>ФОП Капінус Т.М.</t>
  </si>
  <si>
    <t xml:space="preserve">54050
м. Миколаїв 
вул. Коротка, 24                                             Заклад дошкільної освіти                        № 121 "Берізка" м. Миколаєва
</t>
  </si>
  <si>
    <t xml:space="preserve">54056
м. Миколаїв 
пр. Миру, 27-Г                                            Заклад дошкільної освіти                        № 127 "Дібровонька" м. Миколаєва
</t>
  </si>
  <si>
    <t>54046 м. Миколаїв,  вул.Архитектора Старово, 6-Г                                                            Дошкільний навчальний заклад № 1 "Північне сяйво" м.Миколаєва</t>
  </si>
  <si>
    <t>холодильник, пральна машина</t>
  </si>
  <si>
    <t>54044 м. Миколаїв,  вул.Миколаївська, 24-А                                                            Дошкільний навчальний заклад № 10 "Сонячний" м.Миколаєва</t>
  </si>
  <si>
    <t>холодильник</t>
  </si>
  <si>
    <t>54017 м. Миколаїв,  вул.Соборна, 13/11                                                           Дошкільний навчальний заклад № 53 "Струмочок" м.Миколаєва</t>
  </si>
  <si>
    <t>54018 м. Миколаїв,  вул. Театральна , 25/1              Дошкільний навчальний заклад № 65  "Горобинонька" м.Миколаєва</t>
  </si>
  <si>
    <t>54039 м. Миколаїв,  вул. 1-а Екіпажна, 4                                                          Дошкільний навчальний заклад № 68   "Ромашка" м.Миколаєва</t>
  </si>
  <si>
    <t>54018                                          м.Миколаїв,                      вул.Чайковського, 16           Заклад дошкільної освіти № 71 "Маяк" м. Миколаєва</t>
  </si>
  <si>
    <t>54003 м. Миколаїв,  вул. Фалеєвська, 11                                                          Дошкільний навчальний заклад № 70   "Чарівний птах" м.Миколаєва</t>
  </si>
  <si>
    <t>54007                                          м.Миколаїв,                      вул.Казарського, 1                          Заклад дошкільної освіти                                № 79 "Волошка" м. Миколаєва</t>
  </si>
  <si>
    <t>54034 м. Миколаїв,  пр. Богоявленський, 24/1                                                          Дошкільний навчальний заклад № 93 "Ювілейний" м.Миколаєва</t>
  </si>
  <si>
    <t>54028 м. Миколаїв,  вул. Космонавтів, 67А                                                         Дошкільний навчальний заклад № 95 "Бджілка" м.Миколаєва</t>
  </si>
  <si>
    <t>морозильна ларь</t>
  </si>
  <si>
    <t>54048 м. Миколаїв,  вул. Курчатова, 22                                                         Дошкільний навчальний заклад № 99 "Ластівка" м.Миколаєва</t>
  </si>
  <si>
    <t xml:space="preserve">5943  Дошкільний навчальний заклад № 104  "Троянда" м.Миколаєва </t>
  </si>
  <si>
    <t>54050 м. Миколаїв, вул. Рибна, 4    Дошкільний навчальний заклад № 110  "Гніздечко" м.Миколаєва</t>
  </si>
  <si>
    <t>54030                                         м.Миколаїв,                      вул.Нікольська, 19           Заклад дошкільної освіти                                № 115 "Золоті зернятка" м. Миколаєва</t>
  </si>
  <si>
    <t xml:space="preserve">54002
м. Миколаїв 
вул. Радісна, 4               Заклад дошкільної освіти № 123 "Синичка" м. Миколаєва
</t>
  </si>
  <si>
    <t>54052                                          м.Миколаїв,                      вул. Океанівська, 6                       Заклад дошкільної освіти № 125 "Іскорка" м. Миколаєва</t>
  </si>
  <si>
    <t>54001                                          м.Миколаїв,                      вул. Макарова, 62а Заклад дошкільної освіти № 128 "Сонечко" м. Миколаєва</t>
  </si>
  <si>
    <t>шафа холодильна, холодильник</t>
  </si>
  <si>
    <t xml:space="preserve">54037 м. Миколаїв,  вул.Знаменська, 5А   Дошкільний навчальний заклад № 130  м.Миколаєва </t>
  </si>
  <si>
    <t>54050                                           м.Миколаїв,                      вул.Металургов, 30                     Заклад дошкільної освіти № 133 "Золота рибка" м. Миколаєва</t>
  </si>
  <si>
    <t xml:space="preserve">54052
м. Миколаїв 
вул. Г. Попеля, 79  Заклад дошкільної освіти № 138  м. Миколаєва
</t>
  </si>
  <si>
    <t>54051                                          м.Миколаїв,                      вул. Океанівська, 28А                           Заклад дошкільної освіти № 139 "Золотий півник" м. Миколаєва</t>
  </si>
  <si>
    <t>холодильник, плита електрична</t>
  </si>
  <si>
    <t>54051 м. Миколаїв,  вул. Океанівськка, 42    Дошкільний навчальний заклад № 144  "Горобинонька" м.Миколаєва</t>
  </si>
  <si>
    <t>плита електрична, холодильник</t>
  </si>
  <si>
    <t>газова плита 6-ти комфорочна з  духовкою</t>
  </si>
  <si>
    <t>холодильна шафа</t>
  </si>
  <si>
    <t>стінка дитяча</t>
  </si>
  <si>
    <t>ТОВ "Санор"</t>
  </si>
  <si>
    <t>54056
м. Миколаїв,пр. Миру, 50                                               Миколаївська
загальноосвітня школа І-ІІІ ступенів №50
Миколаївської міської ради Миколаївської області</t>
  </si>
  <si>
    <t>стінка меблева</t>
  </si>
  <si>
    <t>ФОП Дунаєва А.О.</t>
  </si>
  <si>
    <t>54050
м. Миколаїв, вул. Гетьмана Сагайдачного, 124                                               Миколаївська
загальноосвітня школа І-ІІІ ступенів № 29
Миколаївської міської ради Миколаївської області</t>
  </si>
  <si>
    <t>54018
м. Миколаїв, вул. Театральна, 41                                               Гімназія № 41  Миколаївської міської ради Миколаївської області</t>
  </si>
  <si>
    <t>бойлер</t>
  </si>
  <si>
    <t>ФОП Носова К.В.</t>
  </si>
  <si>
    <t>насос</t>
  </si>
  <si>
    <t>шафа жарочна електрична</t>
  </si>
  <si>
    <t>ТОВ "Гамаюн"</t>
  </si>
  <si>
    <t>54017
м. Миколаїв, вул. Мала Морська, 78                                                Миколаївська
загальноосвітня школа І-ІІІ ступенів №4
Миколаївської міської ради Миколаївської області</t>
  </si>
  <si>
    <t>кондитерська холодильна вітрина</t>
  </si>
  <si>
    <t>54001
м. Миколаїв, вул. Потьомкінська, 45/47                                                Миколаївська
загальноосвітня школа І-ІІІ ступенів №7
Миколаївської міської ради Миколаївської області</t>
  </si>
  <si>
    <t xml:space="preserve">54007
М. Миколапїв
вул. О.Янати, 70   Миколаївська
загальноосвітня школа І-ІІІ ступенів №27
Миколаївської міської ради Миколаївської області
</t>
  </si>
  <si>
    <t>54017
м. Миколаїв, вул. Лягіна, 28                                               Миколаївська
загальноосвітня школа І-ІІІ ступенів №34
Миколаївської міської ради Миколаївської області</t>
  </si>
  <si>
    <t>54055
м. Миколаїв, вул. Погранична, 143                                               Миколаївська
загальноосвітня школа І-ІІІ ступенів №36
Миколаївської міської ради Миколаївської області</t>
  </si>
  <si>
    <t>54046
м. Миколаїв, вул. Архітектора Старова, 6-Г                                               Миколаївська
загальноосвітня школа І-ІІІ ступенів №64
Миколаївської міської ради Миколаївської області</t>
  </si>
  <si>
    <t xml:space="preserve">54051
м. Миколаїв,                                                          вул. Океанівська, 9    Миколаївський Економічний ліцей № 1
Миколаївської міської ради Миколаївської області
</t>
  </si>
  <si>
    <t>54038                                     м. Миколаїв                        вул. Курортна, 2А            Миколаївська
загальноосвітня школа І-ІІІ ступенів № 6
Миколаївської міської ради Миколаївської області</t>
  </si>
  <si>
    <t>54056
м. Миколаїв
вул. Космонавтів, 70   Миколаївська
загальноосвітня школа І-ІІІ ступенів № 20
Миколаївської міської ради Миколаївської області</t>
  </si>
  <si>
    <t>57156                               м. Миколаїв                                   Велика Корениха                  вул.Гарнізонна, 10   Миколаївська
загальноосвітня школа І-ІІІ ступенів № 23
Миколаївської міської ради Миколаївської області</t>
  </si>
  <si>
    <t>54018
м. Миколаїв
вул. Чайковського, 30   Миколаївська
загальноосвітня школа І-ІІІ ступенів № 28
Миколаївської міської ради Миколаївської області</t>
  </si>
  <si>
    <t>54050  м. Миколаїв                        вул.Металургів, 97/1   Миколаївська
загальноосвітня школа І-ІІІ ступенів № 40
Миколаївської міської ради Миколаївської області</t>
  </si>
  <si>
    <t>54031
м. Миколаїв,                                                          вул. Електронна, 73                  Миколаївська загальноосвітня школа І-ІІІ ступенів №42 Миколаївської міської ради Миколаївської області</t>
  </si>
  <si>
    <t>шафа морозильна</t>
  </si>
  <si>
    <t>54051
м. Миколаїв, вул. Кобзарська, 15                                                Миколаївська
загальноосвітня школа І-ІІІ ступенів №49
Миколаївської міської ради Миколаївської області</t>
  </si>
  <si>
    <t>54038
м. Миколаїв,вул. Крилова, 42                                               Миколаївська
загальноосвітня школа І-ІІІ ступенів №52
Миколаївської міської ради Миколаївської області</t>
  </si>
  <si>
    <t>54058         м. Миколаїв                        вул. Лазурна,46   Миколаївська
загальноосвітня школа І-ІІІ ступенів № 57
Миколаївської міської ради Миколаївської області</t>
  </si>
  <si>
    <t xml:space="preserve">54058
м. Миколаїв, вул. Лазурна, 48   Миколаївська
загальноосвітня школа І-ІІІ ступенів № 65
Миколаївської міської ради Миколаївської області  </t>
  </si>
  <si>
    <t>54052
м. Миколаїв, пр. Корабелів, 12-Г                                               Гімназія № 3  Миколаївської міської ради Миколаївської області</t>
  </si>
  <si>
    <t>електрокіпятильник</t>
  </si>
  <si>
    <t xml:space="preserve">54003
м. Миколаїв, вул. Чкалова, 114   Миколаївська
загальноосвітня школа І-ІІІ ступенів № 3
Миколаївської міської ради Миколаївської області  </t>
  </si>
  <si>
    <t>54003
м. Миколаїв, вул. Котельна, 8   Миколаївська       Миколаївський
муніципальний колегіум імені Володимира Дмитровича Чайки
Миколаївської міської ради Миколаївської області</t>
  </si>
  <si>
    <t>54038            м. Миколаїв                        вул. Курортна, 2А     Миколаївська
загальноосвітня школа І-ІІІ ступенів № 6
Миколаївської міської ради Миколаївської області</t>
  </si>
  <si>
    <t>54003    м. Миколаїв                        вул.Потьомкінська, 154   Миколаївська
загальноосвітня школа І-ІІІ ступенів № 53
Миколаївської міської ради Миколаївської області</t>
  </si>
  <si>
    <t>54017           м. Миколаїв                        вул.Лягіна, 28              Миколаївська
загальноосвітня школа І-ІІІ ступенів № 34
Миколаївської міської ради Миколаївської області</t>
  </si>
  <si>
    <t>інтерактивний комплекс, інтерактивна дошка</t>
  </si>
  <si>
    <t>інтерактивна дошка</t>
  </si>
  <si>
    <t xml:space="preserve">доплата </t>
  </si>
  <si>
    <t xml:space="preserve">комплект  меблів  </t>
  </si>
  <si>
    <t>54034        м.Миколаїв,             пр.Богоявленський, 20-Б               Миколаївська
загальноосвітня школа І-ІІІ ступенів № 10
Миколаївської міської ради Миколаївської області</t>
  </si>
  <si>
    <t>54034            м.Миколаїв,             пр.Богоявленський, 20-Б     Миколаївська
загальноосвітня школа І-ІІІ ступенів № 10
Миколаївської міської ради Миколаївської області</t>
  </si>
  <si>
    <t>бігова доріжка, шведська стінка</t>
  </si>
  <si>
    <t>ФОП Кравченко А.М.</t>
  </si>
  <si>
    <t>54050 м. Миколаїв,  вул. Торгова, 59 Дошкільний навчальний заклад № 104  "Троянда" м.Миколаєва</t>
  </si>
  <si>
    <t>ігровий комплекс</t>
  </si>
  <si>
    <t>ФОП Новрузова Л.О.</t>
  </si>
  <si>
    <t xml:space="preserve"> навчальні ігри</t>
  </si>
  <si>
    <t>шафа медична</t>
  </si>
  <si>
    <t>54018                                          м.Миколаїв,                      вул.Космонавтів, 56  Заклад дошкільної освіти № 50 "Дельфін" м. Миколаєва</t>
  </si>
  <si>
    <t>54044 м. Миколаїв,  вул. Миколаївська, 24А                                                            Дошкільний навчальний заклад № 10 "Сонячний" м.Миколаєва</t>
  </si>
  <si>
    <t>візки для прибирання з комплектуючим</t>
  </si>
  <si>
    <t>ТОВ "Гренландія"</t>
  </si>
  <si>
    <t xml:space="preserve">54056
м. Миколаїв 
вул. Театральна, 51 -А   Заклад дошкільної освіти № 37 "Казка" м. Миколаєва
</t>
  </si>
  <si>
    <t xml:space="preserve">54034
м. Миколаїв 
пр. Миру, 13 -А   Заклад дошкільної освіти № 47 "Барвінок" м. Миколаєва
</t>
  </si>
  <si>
    <t>54018 м. Миколаїв,  вул. Театральна , 25/1              Дошкільний навчальний заклад № 60  "Горобинонька" м.Миколаєва</t>
  </si>
  <si>
    <t>54028                                          м.Миколаїв,                      вул.3 Лінія, 17-А           Заклад дошкільної освіти № 75 "Волошка" м. Миколаєва</t>
  </si>
  <si>
    <t>54050 м. Миколаїв,  вул.Металургів, 30  Дошкільний навчальний заклад № 133  "Золота рибка" м.Миколаєва</t>
  </si>
  <si>
    <t>мультімедійні дошки, ноутбук</t>
  </si>
  <si>
    <t>інтерактивний комплекс, телевізор</t>
  </si>
  <si>
    <t>стінка для зберігання білизни</t>
  </si>
  <si>
    <t>комплект меблів</t>
  </si>
  <si>
    <t>стінка дитяча та офісна</t>
  </si>
  <si>
    <t>стінка для пральні</t>
  </si>
  <si>
    <t>стінка до кабінету дефектолога та медичного</t>
  </si>
  <si>
    <t>стінка до кабінету завідувача</t>
  </si>
  <si>
    <t>стінка офісна</t>
  </si>
  <si>
    <t>стінка в методичний кабінет</t>
  </si>
  <si>
    <t>елементи вуличних дитячих ігрових майданчиків</t>
  </si>
  <si>
    <t>ФОП Панов Д.Б.</t>
  </si>
  <si>
    <t xml:space="preserve">54038 м. Миколаїв,  вул.Біла, 72А     Дошкільний навчальний заклад № 118  "Соколятко" м.Миколаєва комбінованого типу </t>
  </si>
  <si>
    <t>54050 м. Миколаїв,  вул. Гетьмана Сагайдачного, 92  Миколаївська
вечірня школа
№1
Миколаївської міської ради Миколаївської області</t>
  </si>
  <si>
    <t xml:space="preserve">54028
м. Миколаїв
вул. Космонавтів, 128А   Будинок творчості дітей та юнацтва Інгульського району </t>
  </si>
  <si>
    <t xml:space="preserve">оргтехніка </t>
  </si>
  <si>
    <t>54001 м. Миколаїв  Інгульський узвіз, 2  Клуб юних моряків з флотилією</t>
  </si>
  <si>
    <t>3-Д принтер</t>
  </si>
  <si>
    <t>ФОП Деренюга Л.П.</t>
  </si>
  <si>
    <t>54034 м. Миколаїв,  вул. Маршала Василевського, 55Г                      Миколаївський Муніципальний Академічний коледж Миколаївської міської ради</t>
  </si>
  <si>
    <t>гвинтівка пневматична</t>
  </si>
  <si>
    <t>ТОВ "Ствол"</t>
  </si>
  <si>
    <t>центрифуга лабораторна</t>
  </si>
  <si>
    <t>тренувальний макет "Тарас-М МІК"</t>
  </si>
  <si>
    <t>ФОП Мяус Е.С.</t>
  </si>
  <si>
    <t>54003
м. Миколаїв,         вул. Котельна, 8    Миколаївський
муніципальний колегіум імені Володимира Дмитровича Чайки
Миколаївської міської ради Миколаївської області</t>
  </si>
  <si>
    <t>комплект обладнання "Електрика та магнетизм" (демонстраційні)</t>
  </si>
  <si>
    <t>ТОВ "Елім"</t>
  </si>
  <si>
    <t>телескоп</t>
  </si>
  <si>
    <t xml:space="preserve">54056                                     м. Миколаїв                        пр.Миру, 23-Г  Миколаївський Юридичний ліцей Миколаївської міської ради Миколаївської області
</t>
  </si>
  <si>
    <t>мультімедійне обладнання лінгафонного кабінету</t>
  </si>
  <si>
    <t>придбання обладнання</t>
  </si>
  <si>
    <t>комп'ютерна  техніка</t>
  </si>
  <si>
    <t>оргтехніка та комп'ютери</t>
  </si>
  <si>
    <t>намет</t>
  </si>
  <si>
    <t>ФОП Філін С.В.</t>
  </si>
  <si>
    <t>стіл для настільного тенісу</t>
  </si>
  <si>
    <t>ФОП Пономаренко В.О.</t>
  </si>
  <si>
    <t>інтерактивна дошка, проектор</t>
  </si>
  <si>
    <t>54002                                       м Миколаїв,вул.Даля,11а Морський ліцей імені професора М.Александрова</t>
  </si>
  <si>
    <t>ТОВ "Епіцентр-К"</t>
  </si>
  <si>
    <t>54002                                      м Миколаїв,вул.Даля,11а Морський ліцей імені професора М.Александрова</t>
  </si>
  <si>
    <t>марміт</t>
  </si>
  <si>
    <t>ТОВ "ОРВП Продовольчі товари"</t>
  </si>
  <si>
    <t>54034, м. Миколаїв, Г.Свиридова 38-А Дошкільний навчальний заклад № 142</t>
  </si>
  <si>
    <t>ТОВ"Продовольчі товари"</t>
  </si>
  <si>
    <t>54055                   м.Миколаїв, вул.Чкалова,80 Дошкільний навчальний заклад № 148</t>
  </si>
  <si>
    <t>протирально-різальна машина</t>
  </si>
  <si>
    <t>54056,м.Миколаїв, пр.Богоявленський 8-А Дошкільний навчальний заклад № 83</t>
  </si>
  <si>
    <t xml:space="preserve">вентиляційна система в харчоблок </t>
  </si>
  <si>
    <t>ФОП Пільо Ю.М.</t>
  </si>
  <si>
    <t>ТОВ " ОРК-Юг"</t>
  </si>
  <si>
    <t>54000 м.Миколаїв, пр-кт Корабелів,22 Заклад дошкільної освіти № 101</t>
  </si>
  <si>
    <t>ФОП Снісаренко Е.В.</t>
  </si>
  <si>
    <t>м.Миколаїв,вул. Привольна,57 Заклад дошкільної освіти № 87</t>
  </si>
  <si>
    <t>холодильний ларь</t>
  </si>
  <si>
    <t>м.Миколаїв вул. Даля,11-А ІРЦ№1</t>
  </si>
  <si>
    <t>Інтерактивна дошка</t>
  </si>
  <si>
    <t>ТОВ "Смарт Миколаїв!</t>
  </si>
  <si>
    <t>54038,м.Миколаїв вул. Курортна 2.А ІРЦ№3</t>
  </si>
  <si>
    <t xml:space="preserve">БФП </t>
  </si>
  <si>
    <t>Обладнання для залу ЛФК</t>
  </si>
  <si>
    <t>ФОП Дубовик І.О.</t>
  </si>
  <si>
    <t>Стелаж-трапеція</t>
  </si>
  <si>
    <t>ФОП Сперелуп Д.Г.</t>
  </si>
  <si>
    <t>Телевізор</t>
  </si>
  <si>
    <t>ТОВ " Епіцентр -К"</t>
  </si>
  <si>
    <t>Стінка для роздягальні</t>
  </si>
  <si>
    <t>ТОВ " Рустікаль"</t>
  </si>
  <si>
    <t xml:space="preserve">Диван </t>
  </si>
  <si>
    <t>ФОП Миколенко Н.О.</t>
  </si>
  <si>
    <t xml:space="preserve">Стінка меблева </t>
  </si>
  <si>
    <t>ФОП Мещерін С.І.</t>
  </si>
  <si>
    <t>БФП,ноутбук, планшет</t>
  </si>
  <si>
    <t>ФОП Зубарев О.М.</t>
  </si>
  <si>
    <t>54056, м . Миколаїв,пр.Миру 50  ІРЦ№4</t>
  </si>
  <si>
    <t>Спортивний куточок</t>
  </si>
  <si>
    <t>Дидактичний модуль</t>
  </si>
  <si>
    <t>Дитяча гойдалка балансир</t>
  </si>
  <si>
    <t>М'який тренажер</t>
  </si>
  <si>
    <t>Мат-батут</t>
  </si>
  <si>
    <t>Підлоговий мат</t>
  </si>
  <si>
    <t>Обіймальна-стискаюча машина сквізер</t>
  </si>
  <si>
    <t>Сенсорна гойдалка</t>
  </si>
  <si>
    <t>Бруси реабілітаційні</t>
  </si>
  <si>
    <t>Масажний стіл</t>
  </si>
  <si>
    <t>великий м'який конструктор</t>
  </si>
  <si>
    <t>Стіл з підсвіткою для песочн.анім.</t>
  </si>
  <si>
    <t>Стіл розкладний з дзеркалом для логопеда</t>
  </si>
  <si>
    <t>Планшет мультимедійний</t>
  </si>
  <si>
    <t>Багатофункціональний пристрій Саnon</t>
  </si>
  <si>
    <t>Системний блок</t>
  </si>
  <si>
    <t>мультимедійний комплект</t>
  </si>
  <si>
    <t>ФОП Антоненко М.М.</t>
  </si>
  <si>
    <t>Придбання ангіографу</t>
  </si>
  <si>
    <t>ТОВ "Астріум"</t>
  </si>
  <si>
    <t>Придбання кардіостимулятору для реанімаційного відділення міської лікарні №1</t>
  </si>
  <si>
    <t>Придбання насосу шприцевого для реанімаційного відділення міської лікарні №1</t>
  </si>
  <si>
    <t>Придбання кардіодатчику для переносного УЗД  для реанімаційного відділення міської лікарні №1</t>
  </si>
  <si>
    <t>Придбання пересувного УЗД апарату для міської лікарні №3</t>
  </si>
  <si>
    <t>Придбання пересувного ренгенапарату для міської лікарні №3</t>
  </si>
  <si>
    <t>ТОВ "Медексім"</t>
  </si>
  <si>
    <t>Придбання дефібрилятора для реанімаційного відділення  міської лікарні №3</t>
  </si>
  <si>
    <t>Придбання монітору пацієнта для реанімаційного відділення міської лікарні №3</t>
  </si>
  <si>
    <t>Придбання концентратора кисневого для реанімаційного відділення міської лікарні №4</t>
  </si>
  <si>
    <t>Придбання монітору глибини анестезії для міській лікарні №4</t>
  </si>
  <si>
    <t>Придбання монітору пацієнта для міській лікарні №4</t>
  </si>
  <si>
    <t>Придбання аудіометру для міській лікарні №4</t>
  </si>
  <si>
    <t>Придбання аналізатору гематологічного для міській лікарні №4</t>
  </si>
  <si>
    <t>Придбання аналізатору біохімічний для міській лікарні №4</t>
  </si>
  <si>
    <t>Придбання шприцевих дозаторів для міській лікарні №4</t>
  </si>
  <si>
    <t>ПП "Адвентус"</t>
  </si>
  <si>
    <t>Придбання концентратора кисневого для реанімаційного відділення міської лікарні швидкої медичної допомоги</t>
  </si>
  <si>
    <t>Придбання апарату ШВЛ  для дорослих в реанімаційне відділення міської лікарні №5</t>
  </si>
  <si>
    <t>Придбання монітору пацієнта для міської лікарні №5</t>
  </si>
  <si>
    <t>Придбання дефібрилятора для реанімаційного відділення  міської лікарні №5</t>
  </si>
  <si>
    <t>ТОВ "Провентусмед"</t>
  </si>
  <si>
    <t>Придбання відеобронхоскопу для міської лікарні №5</t>
  </si>
  <si>
    <t>ТОВ "Медсервіс плюс ЛТД"</t>
  </si>
  <si>
    <t>Придбано гематологічний аналізатор та гістерорезектоскоп</t>
  </si>
  <si>
    <t>ФОП Бондаренко О.В., ТОВ "Медсервіс плюс ЛТД"</t>
  </si>
  <si>
    <t>Придбання проявочної машини для обробки ренгенівських плівок для міської дитячої лікарні №2</t>
  </si>
  <si>
    <t>Придбання монітору пацієнта для міської  дитячої лікарні №2</t>
  </si>
  <si>
    <t>ТОВ "Прантекс"</t>
  </si>
  <si>
    <t>Придбання камери "Панмед" для міської дитячої лікарні №2</t>
  </si>
  <si>
    <t>Придбання стерилізатора сухожарового для міської дитячої лікарні №2</t>
  </si>
  <si>
    <t>Придбання меблів для стоматологічного кабінету для міської дитячої лікарні №2</t>
  </si>
  <si>
    <t>ФОП Войтовська А.М.</t>
  </si>
  <si>
    <t>Придбання шафи медичної для стоматологічного кабінету для міської дитячої лікарні №2</t>
  </si>
  <si>
    <t>ПП "Укрмед"</t>
  </si>
  <si>
    <t>Придбання апарату для стерилізації наконечників  для стоматологічного кабінету для міської дитячої лікарні №2</t>
  </si>
  <si>
    <t>ФОП Моісєєнко Ю.І.</t>
  </si>
  <si>
    <t>Придбання візіографа  для стоматологічного кабінету для міської дитячої лікарні №2</t>
  </si>
  <si>
    <t>Придбання портативного ренгенапарату  для стоматологічного кабінету для міської дитячої лікарні №2</t>
  </si>
  <si>
    <t>Придбання ноутбука  для стоматологічного кабінету для міської дитячої лікарні №2</t>
  </si>
  <si>
    <t>ФОП Скоробагацька О.Д.</t>
  </si>
  <si>
    <t>Придбання стоматологічної установки  для стоматологічного кабінету для міської дитячої лікарні №2</t>
  </si>
  <si>
    <t>ТОВ "Укрдіагностика"</t>
  </si>
  <si>
    <t>Придбання аудіометру  для стоматологічного кабінету для міської дитячої лікарні №2</t>
  </si>
  <si>
    <t>Придбання комп'ютерного обладнання та орг.техники для міського  пологового будинку №1</t>
  </si>
  <si>
    <t>Придбання кисневий концентратор для міського  пологового будинку №1</t>
  </si>
  <si>
    <t>ФОП Сильвестр Є.І.</t>
  </si>
  <si>
    <t>Придбання  монітору глибини анастезії  для міського  пологового будинку №1</t>
  </si>
  <si>
    <t>ТОВ "ПРОТЕК Солюшнз Україна"</t>
  </si>
  <si>
    <t>Придбання монитору паціента для новонароджених для міського  пологового будинку №1</t>
  </si>
  <si>
    <t>ФОП Труфанов В.М.</t>
  </si>
  <si>
    <t>Придбання  монітору пацієнта для Міського пологового будинку №1</t>
  </si>
  <si>
    <t>Придбання  кювезу для новонароджених для Міського пологового будинку №1</t>
  </si>
  <si>
    <t>Придбання УЗД апарату експерт класу для діагностики вад розвитку плоду для міського пологового будинку №2</t>
  </si>
  <si>
    <t>ТОВ "АВАКОМ"</t>
  </si>
  <si>
    <t xml:space="preserve">Придбання прилежкового монітору пацієнта для міського пологового будинку №2 </t>
  </si>
  <si>
    <t>ФОП Тараненко Ірина Миколаївна та ФОП "СИЛЬВЕСТР ЄВГЕНІЙ ІГОРОВИЧ"</t>
  </si>
  <si>
    <t xml:space="preserve">Придбання монітору пацієнта для новонароджених для міського пологового будинку №3 </t>
  </si>
  <si>
    <t>ПП Колар-СВ</t>
  </si>
  <si>
    <t xml:space="preserve">Придбання кювезу для новонароджених для міського пологового будинку №3 </t>
  </si>
  <si>
    <t>ТОВ "Дана МС"</t>
  </si>
  <si>
    <t>Придбання інфузійного шприцевого насосу та напівавтоматичного дефібрилятору  для міського пологового будинку №3</t>
  </si>
  <si>
    <t>ТОВАРИСТВО З ОБМЕЖЕНОЮ ВІДПОВІДАЛЬНІСТЮ "МЕДИЧНА КОМПАНІЯ "КАРДІО"</t>
  </si>
  <si>
    <t>Міський протитуберкульозний диспансер, м. Миколаїв, вул. 3-я Воєнна,8</t>
  </si>
  <si>
    <t>Придбання комп'ютерного обладнання та орг.техники для протитуберкульозного диспансеру</t>
  </si>
  <si>
    <t>Придбання мікроскопа для міського протитуберкульозного диспансеру</t>
  </si>
  <si>
    <t>ФОП Мельник К.В.</t>
  </si>
  <si>
    <t>Придбання компьютера для міського протитуберкульозного диспансеру</t>
  </si>
  <si>
    <t>ФОП Заярський Михайло Сергійович</t>
  </si>
  <si>
    <t>Придбання сухожарової шафи для міського протитуберкульозного диспансеру</t>
  </si>
  <si>
    <t>Придбання кондиціонерів для міського протитуберкульозного диспансеру</t>
  </si>
  <si>
    <t>Придбання аквадистилятору для міського протитуберкульозного диспансеру</t>
  </si>
  <si>
    <t>Придбання алкотесту для міського протитуберкульозного диспансеру</t>
  </si>
  <si>
    <t>ТОВ " Сорбполімер Аналітік"</t>
  </si>
  <si>
    <t>Придбання гідрофоба для міського протитуберкульозного диспансеру</t>
  </si>
  <si>
    <t>Придбання системи відеонагляду для міського протитуберкульозного диспансеру</t>
  </si>
  <si>
    <t>ТОП Таран</t>
  </si>
  <si>
    <t>Автомобіль</t>
  </si>
  <si>
    <t>ФОП Зубков</t>
  </si>
  <si>
    <t>Стіл компютерний</t>
  </si>
  <si>
    <t>Спортивне обладнання</t>
  </si>
  <si>
    <t>Мультимедійний комплект</t>
  </si>
  <si>
    <t xml:space="preserve">Інтерактивна дошка </t>
  </si>
  <si>
    <t xml:space="preserve">Проектор </t>
  </si>
  <si>
    <t>БФП для копіювання</t>
  </si>
  <si>
    <t xml:space="preserve">Кольоровий принтер </t>
  </si>
  <si>
    <t xml:space="preserve">Ноутбук для центру </t>
  </si>
  <si>
    <t>ТОВ "Комел"</t>
  </si>
  <si>
    <t>Персональний компьютер для коворкингу</t>
  </si>
  <si>
    <t>ТОВ "ПРОТЕХ-ІТ-Україна</t>
  </si>
  <si>
    <t>Ігрова приставка PS pro с двумя джостиками</t>
  </si>
  <si>
    <t>Телевізор з HDMI 40"</t>
  </si>
  <si>
    <t>Смарт ТВ 65*</t>
  </si>
  <si>
    <t>Холодильник</t>
  </si>
  <si>
    <t>Комплект обладнання для відтворення звуку в конферентзалу</t>
  </si>
  <si>
    <t>Витяжка</t>
  </si>
  <si>
    <t>ТОВ "Епіцентр"</t>
  </si>
  <si>
    <t>Намет для обігриву</t>
  </si>
  <si>
    <t>ФОП Самоїд І.М.</t>
  </si>
  <si>
    <t>Обладнання для системи відео спостереження</t>
  </si>
  <si>
    <t>ФОП Середа В.В.</t>
  </si>
  <si>
    <t>Машина Сміта</t>
  </si>
  <si>
    <t>ТОВ "Фітнес-Трейд"</t>
  </si>
  <si>
    <t xml:space="preserve">Лава Скотта </t>
  </si>
  <si>
    <t>Лава для жиму горизонтальна</t>
  </si>
  <si>
    <t>Стійка для присідань</t>
  </si>
  <si>
    <t xml:space="preserve">Гриф штанги олімпийский </t>
  </si>
  <si>
    <t>Водоналивной боксерський мішок</t>
  </si>
  <si>
    <t>Гребний тренажер Concept2</t>
  </si>
  <si>
    <t>Офісний диван №1</t>
  </si>
  <si>
    <t>ТОВ "Ренесанс"</t>
  </si>
  <si>
    <t>Стійка адміністратора</t>
  </si>
  <si>
    <t>Веб сайт</t>
  </si>
  <si>
    <t>ФОП Нікітин М.І.</t>
  </si>
  <si>
    <t>РАЗОМ:</t>
  </si>
  <si>
    <t>Управління з питань культури та охорони культурної спадщини(Керівництво і управління у відповідній сфері)</t>
  </si>
  <si>
    <t>багатофункціональний пристрій,системні блоки</t>
  </si>
  <si>
    <t xml:space="preserve">ФОП Антоненко  О О </t>
  </si>
  <si>
    <t>МД АТ Укрпошта</t>
  </si>
  <si>
    <t>ФОП Глущенко С.Ф.</t>
  </si>
  <si>
    <t>електронні видання</t>
  </si>
  <si>
    <t>ГУ статистики у м.Миколаєві</t>
  </si>
  <si>
    <t>періодичні видання на 1 півріччя 2020</t>
  </si>
  <si>
    <t>ФОП Капітон Н.Ю.</t>
  </si>
  <si>
    <t>ТОВ "Самміт-Дніпропетровськ"</t>
  </si>
  <si>
    <t>Миколаївський міський палац культури "Молодіжний" по вул. Театральній,1 в м.Миколаєві</t>
  </si>
  <si>
    <t>радіосистема мікрофонна подвійна,музичний інструмент сінтезатор</t>
  </si>
  <si>
    <t>ФОП Гордійчук Т.І.</t>
  </si>
  <si>
    <t>ФОП Лозовенко Т.С.</t>
  </si>
  <si>
    <t>ФОП Ржонц Н.О.</t>
  </si>
  <si>
    <t>ТОВ "Форса-Украина"</t>
  </si>
  <si>
    <t xml:space="preserve">пилосмок садовий </t>
  </si>
  <si>
    <t>ФОП Суліма В.Ю.</t>
  </si>
  <si>
    <t>пристрій по намотуванню килимів</t>
  </si>
  <si>
    <t>ФОП Лосинський В.М.</t>
  </si>
  <si>
    <t>акустична система</t>
  </si>
  <si>
    <t>ФОП Горєєв С.Л.</t>
  </si>
  <si>
    <t xml:space="preserve"> Миколаївський міський палац культури "Корабельний",м. Миколаїв, проспект Богоявленський, 328</t>
  </si>
  <si>
    <t>радіосистема, гарнітура до радіосистеми</t>
  </si>
  <si>
    <t>ФОП Бондаренко О.Е.</t>
  </si>
  <si>
    <t>придбання світлових новорічних конструкцій</t>
  </si>
  <si>
    <t>ТОВ"Люм"єр Україна"</t>
  </si>
  <si>
    <t xml:space="preserve">виготовлення статуетки вітрильника </t>
  </si>
  <si>
    <t>виготовлення і монтаж меморіальних дошок воїнам АТО, жертвам політичних репресій</t>
  </si>
  <si>
    <t>ТОВ Приватбуд</t>
  </si>
  <si>
    <t>ДЮСШ №7</t>
  </si>
  <si>
    <t>велосипеди</t>
  </si>
  <si>
    <t>ФОП Чудесний  Є.В.</t>
  </si>
  <si>
    <t>весла</t>
  </si>
  <si>
    <t>ФОП  Чиканов С.О.</t>
  </si>
  <si>
    <t>прицеп  для транспортування плавзасобів</t>
  </si>
  <si>
    <t>ТОВ "Кияшко"</t>
  </si>
  <si>
    <t xml:space="preserve">весла парні </t>
  </si>
  <si>
    <t>автомашина</t>
  </si>
  <si>
    <t>ТОВ М МОТОРОС</t>
  </si>
  <si>
    <t xml:space="preserve">човен  каноє </t>
  </si>
  <si>
    <t>двигун підвісний</t>
  </si>
  <si>
    <t>ФОП Більченко А.А.</t>
  </si>
  <si>
    <t>шпажно-рапірна маска</t>
  </si>
  <si>
    <t>ФОП Гуріненко  Я.І.</t>
  </si>
  <si>
    <t>ФОП  Жданюк Ю.Л.</t>
  </si>
  <si>
    <t xml:space="preserve">автобус пасажирський </t>
  </si>
  <si>
    <t>ТзОВ "777 ІНТЕРНЕШЕНЛ ГРУП"</t>
  </si>
  <si>
    <t xml:space="preserve">СДЮШОР з легкої атлетики </t>
  </si>
  <si>
    <t>жердина</t>
  </si>
  <si>
    <t>ФОП  Пономаренко В.О.</t>
  </si>
  <si>
    <t>ФОП Яні І.П.</t>
  </si>
  <si>
    <t xml:space="preserve">тренажер </t>
  </si>
  <si>
    <t>галерея для видбивання мячів</t>
  </si>
  <si>
    <t>ФОП Зізда О.П.</t>
  </si>
  <si>
    <t>човен  каноє</t>
  </si>
  <si>
    <t xml:space="preserve"> ФОП Кулішов  Є.Ю.</t>
  </si>
  <si>
    <t>човен  байдарка</t>
  </si>
  <si>
    <t>човен для віторильних перегоніволемпійських класів</t>
  </si>
  <si>
    <t>ФОП  Кулешов Є.Ю.</t>
  </si>
  <si>
    <t>щогл для човна олімпійських класів</t>
  </si>
  <si>
    <t>КДЮСШ " Олімп"</t>
  </si>
  <si>
    <t>ФОП Фурдик К.В.</t>
  </si>
  <si>
    <t>ФОП  Дудченко Д.В.</t>
  </si>
  <si>
    <t>байдарка для веслування</t>
  </si>
  <si>
    <t>ФОП Кулешов Є.Ю.</t>
  </si>
  <si>
    <t xml:space="preserve">трамплінна доскадля стрибків в воду </t>
  </si>
  <si>
    <t xml:space="preserve"> ТОВ "Атлетичний всесвіт"</t>
  </si>
  <si>
    <t>ДЮСШ №3</t>
  </si>
  <si>
    <t>музичний центр</t>
  </si>
  <si>
    <t>ФОП Белоус В.О.</t>
  </si>
  <si>
    <t>монітордля аідеоспостереження</t>
  </si>
  <si>
    <t>СДЮШОР №4</t>
  </si>
  <si>
    <t xml:space="preserve">ФОП Ржонц Н.О. </t>
  </si>
  <si>
    <t xml:space="preserve"> підсилювач</t>
  </si>
  <si>
    <t>мішерний пульт</t>
  </si>
  <si>
    <t>мобільна баскетбольна сітка</t>
  </si>
  <si>
    <t>ТОВ " Група  ВЕНЕТО"</t>
  </si>
  <si>
    <t>ДЮСШ №5</t>
  </si>
  <si>
    <t xml:space="preserve">комплекс для жима з гонтелями </t>
  </si>
  <si>
    <t>СДЮШОР №6</t>
  </si>
  <si>
    <t>електролічильник</t>
  </si>
  <si>
    <t>ФОП Аба В. П.</t>
  </si>
  <si>
    <t>ПП Фірма "Логіка"</t>
  </si>
  <si>
    <t>Фоп Лелес Т.Л.</t>
  </si>
  <si>
    <t xml:space="preserve">човен  академічний </t>
  </si>
  <si>
    <t>ФОП Чиканов С.О.</t>
  </si>
  <si>
    <t>дискові колеса</t>
  </si>
  <si>
    <t>ФОП Канюк А.В</t>
  </si>
  <si>
    <t>човен спортивний</t>
  </si>
  <si>
    <t>теплові котли</t>
  </si>
  <si>
    <t xml:space="preserve">кондиціонер </t>
  </si>
  <si>
    <t>ФОП Грищук Н.Ю.</t>
  </si>
  <si>
    <t>стійка під штангу</t>
  </si>
  <si>
    <t>ФОП  Белоус В.О.</t>
  </si>
  <si>
    <t>гребний тренажер</t>
  </si>
  <si>
    <t>ФОП Дубровський С.Ю.</t>
  </si>
  <si>
    <t xml:space="preserve">човен для веслування академічного </t>
  </si>
  <si>
    <t xml:space="preserve">автомашина </t>
  </si>
  <si>
    <t>ТОВ"Сі Ен Ті Трейд"</t>
  </si>
  <si>
    <t>Ноутбук HP 255</t>
  </si>
  <si>
    <t>Ноутбук 15 Dell Vostro</t>
  </si>
  <si>
    <t>1 шт.</t>
  </si>
  <si>
    <t xml:space="preserve">Кронштейн настінний </t>
  </si>
  <si>
    <t>2шт.</t>
  </si>
  <si>
    <t>Точка доступу Ptp-Link</t>
  </si>
  <si>
    <t>3шт.</t>
  </si>
  <si>
    <t>Маршрутизатор Wi-Fi</t>
  </si>
  <si>
    <t>1шт.</t>
  </si>
  <si>
    <t xml:space="preserve">Комутатор мережевий </t>
  </si>
  <si>
    <t xml:space="preserve">Монітор </t>
  </si>
  <si>
    <t xml:space="preserve">Жалюзі </t>
  </si>
  <si>
    <t>399,519 м2</t>
  </si>
  <si>
    <t>ТОВ " К-СИСТЕМ"</t>
  </si>
  <si>
    <t>Багатофункціональний пристрій</t>
  </si>
  <si>
    <t>Картридж</t>
  </si>
  <si>
    <t>Пристрій безперебойного живлення</t>
  </si>
  <si>
    <t xml:space="preserve">Знищувач документів </t>
  </si>
  <si>
    <t>Біндер</t>
  </si>
  <si>
    <t>Дробина</t>
  </si>
  <si>
    <t>Пенал "Аніта"</t>
  </si>
  <si>
    <t>Крісло</t>
  </si>
  <si>
    <t>ФОП Гайдабас І.І.</t>
  </si>
  <si>
    <t>Стілець</t>
  </si>
  <si>
    <t>46шт.</t>
  </si>
  <si>
    <t>ФОП Анічкін В.В.</t>
  </si>
  <si>
    <t>Вогнегасник</t>
  </si>
  <si>
    <t>14шт.</t>
  </si>
  <si>
    <t>Комп'ютер</t>
  </si>
  <si>
    <t>сервер</t>
  </si>
  <si>
    <t>Квадрокоптер</t>
  </si>
  <si>
    <t>ФОП Онищенко</t>
  </si>
  <si>
    <t>Кондиціонер IDEA ISR-09HR-SA7-DN1</t>
  </si>
  <si>
    <t xml:space="preserve">ТОВ "Атмосфера - Клімат </t>
  </si>
  <si>
    <t>Кондиціонер IDEA ISR-07HR-SA7-N1</t>
  </si>
  <si>
    <t>Двері металеві STRAJ/Techno-door</t>
  </si>
  <si>
    <t>ТОВ "ТМ СТРАЖ"</t>
  </si>
  <si>
    <t>ФОП Шевцова О.М.</t>
  </si>
  <si>
    <t>Ноутбук НР 17-Ьу1971с</t>
  </si>
  <si>
    <t>Прінтер струйний ЕР80ІМ І.3050 (С11СА46405)</t>
  </si>
  <si>
    <t>Системний блок (ІІМТЕІ- Соге™ ІЗ 7100/АЗІІ</t>
  </si>
  <si>
    <t xml:space="preserve"> Комп' ютер в зборі С А М Е М А Х Е Т -2 05 (монітор, системний блок )</t>
  </si>
  <si>
    <t>пр.Богоявленський,1</t>
  </si>
  <si>
    <t>Кондиціонери Cooper Hunter C&amp;H</t>
  </si>
  <si>
    <t>ТОВ "Аладдин"</t>
  </si>
  <si>
    <t>вул.Адміральська,20 -1шт.; пр.Богоявленський,1-2шт.</t>
  </si>
  <si>
    <t>БФП Canon i-SENSYS MF264dw</t>
  </si>
  <si>
    <t>ФОП Черниш М.В.</t>
  </si>
  <si>
    <t>комп'ютери Моноблок Impression P+</t>
  </si>
  <si>
    <t>ТОВ "Навігатор систем"</t>
  </si>
  <si>
    <t>комплекти меблів</t>
  </si>
  <si>
    <t>ФОП Крупняк І.Є.</t>
  </si>
  <si>
    <t>ДНАП ММР, вул.Адміральська,20</t>
  </si>
  <si>
    <t>Адміністрація Інгульського району  ММР</t>
  </si>
  <si>
    <t>ФОП Уткін В.В.</t>
  </si>
  <si>
    <t>Фотоапарат</t>
  </si>
  <si>
    <t>придбання та встановлення кондиціонерів</t>
  </si>
  <si>
    <t>компьютери, багатофункціональні пристрії</t>
  </si>
  <si>
    <t>цифровий фотоапарат</t>
  </si>
  <si>
    <t>ФОП Козій В. Г.</t>
  </si>
  <si>
    <t>54051   м.Миколаїв,  вул. Океанівська, 28А                           Заклад дошкільної освіти № 139 "Золотий півник" м. Миколаєва</t>
  </si>
  <si>
    <t>Сервер</t>
  </si>
  <si>
    <t>Жорсткий диск</t>
  </si>
  <si>
    <t xml:space="preserve">Інформація про придбання основних засобів за 2019 рік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</si>
</sst>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₴_-;\-* #,##0.00\ _₴_-;_-* &quot;-&quot;??\ _₴_-;_-@_-"/>
    <numFmt numFmtId="165" formatCode="0.000"/>
    <numFmt numFmtId="166" formatCode="#,##0.000"/>
    <numFmt numFmtId="167" formatCode="#,##0.00_ ;\-#,##0.00\ "/>
    <numFmt numFmtId="168" formatCode="#,##0.0"/>
    <numFmt numFmtId="169" formatCode="#,##0.000\ _₴"/>
    <numFmt numFmtId="170" formatCode="0.0_)"/>
    <numFmt numFmtId="171" formatCode="#,##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u val="single"/>
      <sz val="13.2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 vertical="top"/>
    </xf>
    <xf numFmtId="0" fontId="5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5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1" fillId="33" borderId="0" xfId="0" applyFont="1" applyFill="1" applyAlignment="1">
      <alignment horizontal="left"/>
    </xf>
    <xf numFmtId="0" fontId="52" fillId="33" borderId="0" xfId="0" applyFont="1" applyFill="1" applyAlignment="1">
      <alignment horizontal="left"/>
    </xf>
    <xf numFmtId="165" fontId="2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center" wrapText="1"/>
    </xf>
    <xf numFmtId="165" fontId="51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166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wrapText="1"/>
    </xf>
    <xf numFmtId="165" fontId="1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65" fontId="12" fillId="0" borderId="10" xfId="0" applyNumberFormat="1" applyFont="1" applyFill="1" applyBorder="1" applyAlignment="1">
      <alignment horizontal="center"/>
    </xf>
    <xf numFmtId="166" fontId="1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left" vertical="top"/>
    </xf>
    <xf numFmtId="166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 quotePrefix="1">
      <alignment vertical="top" wrapText="1"/>
    </xf>
    <xf numFmtId="165" fontId="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Fill="1" applyBorder="1" applyAlignment="1">
      <alignment horizontal="left" vertical="top"/>
    </xf>
    <xf numFmtId="3" fontId="2" fillId="0" borderId="10" xfId="56" applyNumberFormat="1" applyFont="1" applyFill="1" applyBorder="1" applyAlignment="1">
      <alignment horizontal="center" vertical="top" wrapText="1"/>
      <protection/>
    </xf>
    <xf numFmtId="166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Font="1" applyFill="1" applyBorder="1" applyAlignment="1">
      <alignment horizontal="left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166" fontId="12" fillId="0" borderId="10" xfId="0" applyNumberFormat="1" applyFont="1" applyFill="1" applyBorder="1" applyAlignment="1">
      <alignment horizontal="right" vertical="top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166" fontId="53" fillId="0" borderId="10" xfId="0" applyNumberFormat="1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166" fontId="55" fillId="0" borderId="10" xfId="0" applyNumberFormat="1" applyFont="1" applyFill="1" applyBorder="1" applyAlignment="1">
      <alignment vertical="top" wrapText="1"/>
    </xf>
    <xf numFmtId="166" fontId="53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vertical="top" wrapText="1"/>
    </xf>
    <xf numFmtId="165" fontId="53" fillId="0" borderId="10" xfId="0" applyNumberFormat="1" applyFont="1" applyFill="1" applyBorder="1" applyAlignment="1">
      <alignment vertical="top"/>
    </xf>
    <xf numFmtId="0" fontId="53" fillId="0" borderId="10" xfId="0" applyFont="1" applyFill="1" applyBorder="1" applyAlignment="1">
      <alignment vertical="top"/>
    </xf>
    <xf numFmtId="165" fontId="55" fillId="0" borderId="10" xfId="0" applyNumberFormat="1" applyFont="1" applyFill="1" applyBorder="1" applyAlignment="1">
      <alignment vertical="top"/>
    </xf>
    <xf numFmtId="0" fontId="55" fillId="0" borderId="10" xfId="0" applyFont="1" applyFill="1" applyBorder="1" applyAlignment="1">
      <alignment vertical="top"/>
    </xf>
    <xf numFmtId="1" fontId="55" fillId="0" borderId="10" xfId="0" applyNumberFormat="1" applyFont="1" applyFill="1" applyBorder="1" applyAlignment="1">
      <alignment vertical="top"/>
    </xf>
    <xf numFmtId="166" fontId="55" fillId="0" borderId="10" xfId="0" applyNumberFormat="1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right" wrapText="1"/>
    </xf>
    <xf numFmtId="166" fontId="2" fillId="0" borderId="10" xfId="0" applyNumberFormat="1" applyFont="1" applyFill="1" applyBorder="1" applyAlignment="1">
      <alignment horizontal="right"/>
    </xf>
    <xf numFmtId="165" fontId="55" fillId="0" borderId="10" xfId="0" applyNumberFormat="1" applyFont="1" applyFill="1" applyBorder="1" applyAlignment="1">
      <alignment horizontal="left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165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53" fillId="0" borderId="10" xfId="0" applyNumberFormat="1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165" fontId="53" fillId="33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/>
    </xf>
    <xf numFmtId="165" fontId="55" fillId="0" borderId="10" xfId="0" applyNumberFormat="1" applyFont="1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right" vertical="center"/>
    </xf>
    <xf numFmtId="49" fontId="51" fillId="0" borderId="10" xfId="0" applyNumberFormat="1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center" wrapText="1"/>
    </xf>
    <xf numFmtId="165" fontId="51" fillId="0" borderId="10" xfId="0" applyNumberFormat="1" applyFont="1" applyFill="1" applyBorder="1" applyAlignment="1">
      <alignment horizontal="right" vertical="center" wrapText="1"/>
    </xf>
    <xf numFmtId="165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165" fontId="52" fillId="0" borderId="10" xfId="0" applyNumberFormat="1" applyFont="1" applyFill="1" applyBorder="1" applyAlignment="1">
      <alignment horizontal="center"/>
    </xf>
    <xf numFmtId="165" fontId="52" fillId="0" borderId="10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left" vertical="top" wrapText="1"/>
    </xf>
    <xf numFmtId="165" fontId="53" fillId="0" borderId="10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justify" vertical="top" wrapText="1"/>
    </xf>
    <xf numFmtId="165" fontId="55" fillId="0" borderId="10" xfId="0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vertical="top"/>
    </xf>
    <xf numFmtId="165" fontId="55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wrapText="1"/>
    </xf>
    <xf numFmtId="16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/>
    </xf>
    <xf numFmtId="165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 wrapText="1"/>
    </xf>
    <xf numFmtId="165" fontId="53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165" fontId="55" fillId="0" borderId="10" xfId="0" applyNumberFormat="1" applyFont="1" applyFill="1" applyBorder="1" applyAlignment="1">
      <alignment horizontal="center"/>
    </xf>
    <xf numFmtId="165" fontId="55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 wrapText="1"/>
    </xf>
    <xf numFmtId="165" fontId="57" fillId="0" borderId="10" xfId="0" applyNumberFormat="1" applyFont="1" applyFill="1" applyBorder="1" applyAlignment="1">
      <alignment/>
    </xf>
    <xf numFmtId="165" fontId="57" fillId="0" borderId="10" xfId="0" applyNumberFormat="1" applyFont="1" applyFill="1" applyBorder="1" applyAlignment="1">
      <alignment horizontal="left" wrapText="1"/>
    </xf>
    <xf numFmtId="165" fontId="57" fillId="0" borderId="10" xfId="0" applyNumberFormat="1" applyFont="1" applyFill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wrapText="1"/>
    </xf>
    <xf numFmtId="165" fontId="53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/>
    </xf>
    <xf numFmtId="166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/>
    </xf>
    <xf numFmtId="166" fontId="5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166" fontId="53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165" fontId="51" fillId="0" borderId="10" xfId="0" applyNumberFormat="1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 vertical="center"/>
    </xf>
    <xf numFmtId="165" fontId="53" fillId="0" borderId="10" xfId="0" applyNumberFormat="1" applyFont="1" applyFill="1" applyBorder="1" applyAlignment="1">
      <alignment horizontal="left" wrapText="1"/>
    </xf>
    <xf numFmtId="165" fontId="55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65" fontId="9" fillId="0" borderId="10" xfId="0" applyNumberFormat="1" applyFont="1" applyFill="1" applyBorder="1" applyAlignment="1">
      <alignment horizontal="left" vertical="top"/>
    </xf>
    <xf numFmtId="165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  <xf numFmtId="165" fontId="51" fillId="33" borderId="10" xfId="0" applyNumberFormat="1" applyFont="1" applyFill="1" applyBorder="1" applyAlignment="1">
      <alignment horizontal="left"/>
    </xf>
    <xf numFmtId="165" fontId="51" fillId="33" borderId="10" xfId="0" applyNumberFormat="1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wrapText="1"/>
    </xf>
    <xf numFmtId="165" fontId="52" fillId="33" borderId="10" xfId="0" applyNumberFormat="1" applyFont="1" applyFill="1" applyBorder="1" applyAlignment="1">
      <alignment horizontal="left"/>
    </xf>
    <xf numFmtId="165" fontId="52" fillId="33" borderId="10" xfId="0" applyNumberFormat="1" applyFont="1" applyFill="1" applyBorder="1" applyAlignment="1">
      <alignment horizontal="left" wrapText="1"/>
    </xf>
    <xf numFmtId="166" fontId="5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52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left" vertical="top" wrapText="1"/>
    </xf>
    <xf numFmtId="165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939"/>
  <sheetViews>
    <sheetView tabSelected="1" view="pageBreakPreview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36.00390625" style="2" customWidth="1"/>
    <col min="2" max="2" width="68.7109375" style="2" customWidth="1"/>
    <col min="3" max="3" width="9.7109375" style="2" bestFit="1" customWidth="1"/>
    <col min="4" max="4" width="21.00390625" style="4" customWidth="1"/>
    <col min="5" max="5" width="24.140625" style="2" customWidth="1"/>
    <col min="6" max="16384" width="9.140625" style="2" customWidth="1"/>
  </cols>
  <sheetData>
    <row r="3" spans="1:5" ht="15">
      <c r="A3" s="192" t="s">
        <v>1058</v>
      </c>
      <c r="B3" s="192"/>
      <c r="C3" s="192"/>
      <c r="D3" s="192"/>
      <c r="E3" s="192"/>
    </row>
    <row r="4" spans="1:5" ht="15" customHeight="1">
      <c r="A4" s="195" t="s">
        <v>3</v>
      </c>
      <c r="B4" s="195" t="s">
        <v>6</v>
      </c>
      <c r="C4" s="195" t="s">
        <v>4</v>
      </c>
      <c r="D4" s="194" t="s">
        <v>5</v>
      </c>
      <c r="E4" s="195" t="s">
        <v>2</v>
      </c>
    </row>
    <row r="5" spans="1:5" ht="15.75" customHeight="1">
      <c r="A5" s="195"/>
      <c r="B5" s="195"/>
      <c r="C5" s="195"/>
      <c r="D5" s="194"/>
      <c r="E5" s="195"/>
    </row>
    <row r="6" spans="1:5" ht="15">
      <c r="A6" s="193" t="s">
        <v>37</v>
      </c>
      <c r="B6" s="193"/>
      <c r="C6" s="193"/>
      <c r="D6" s="193"/>
      <c r="E6" s="193"/>
    </row>
    <row r="7" spans="1:5" s="7" customFormat="1" ht="15">
      <c r="A7" s="27" t="s">
        <v>132</v>
      </c>
      <c r="B7" s="28" t="s">
        <v>133</v>
      </c>
      <c r="C7" s="29">
        <v>1</v>
      </c>
      <c r="D7" s="30">
        <v>12.311</v>
      </c>
      <c r="E7" s="28" t="s">
        <v>134</v>
      </c>
    </row>
    <row r="8" spans="1:5" s="7" customFormat="1" ht="15">
      <c r="A8" s="27" t="s">
        <v>132</v>
      </c>
      <c r="B8" s="28" t="s">
        <v>135</v>
      </c>
      <c r="C8" s="29">
        <v>2</v>
      </c>
      <c r="D8" s="30">
        <v>35.998</v>
      </c>
      <c r="E8" s="28" t="s">
        <v>15</v>
      </c>
    </row>
    <row r="9" spans="1:5" s="7" customFormat="1" ht="15">
      <c r="A9" s="27" t="s">
        <v>132</v>
      </c>
      <c r="B9" s="28" t="s">
        <v>136</v>
      </c>
      <c r="C9" s="29">
        <v>1</v>
      </c>
      <c r="D9" s="30">
        <v>24.863</v>
      </c>
      <c r="E9" s="28" t="s">
        <v>137</v>
      </c>
    </row>
    <row r="10" spans="1:5" s="7" customFormat="1" ht="25.5">
      <c r="A10" s="27" t="s">
        <v>132</v>
      </c>
      <c r="B10" s="28" t="s">
        <v>138</v>
      </c>
      <c r="C10" s="29">
        <v>30</v>
      </c>
      <c r="D10" s="30">
        <v>374.152</v>
      </c>
      <c r="E10" s="28" t="s">
        <v>139</v>
      </c>
    </row>
    <row r="11" spans="1:5" s="7" customFormat="1" ht="15">
      <c r="A11" s="27" t="s">
        <v>132</v>
      </c>
      <c r="B11" s="28" t="s">
        <v>396</v>
      </c>
      <c r="C11" s="29">
        <v>1</v>
      </c>
      <c r="D11" s="30">
        <v>323.13</v>
      </c>
      <c r="E11" s="28" t="s">
        <v>397</v>
      </c>
    </row>
    <row r="12" spans="1:5" s="7" customFormat="1" ht="15">
      <c r="A12" s="27" t="s">
        <v>132</v>
      </c>
      <c r="B12" s="28" t="s">
        <v>398</v>
      </c>
      <c r="C12" s="29">
        <v>3</v>
      </c>
      <c r="D12" s="30">
        <v>18.12</v>
      </c>
      <c r="E12" s="28" t="s">
        <v>399</v>
      </c>
    </row>
    <row r="13" spans="1:5" s="7" customFormat="1" ht="15">
      <c r="A13" s="27" t="s">
        <v>132</v>
      </c>
      <c r="B13" s="28" t="s">
        <v>135</v>
      </c>
      <c r="C13" s="29">
        <v>4</v>
      </c>
      <c r="D13" s="30">
        <v>52.8</v>
      </c>
      <c r="E13" s="28" t="s">
        <v>252</v>
      </c>
    </row>
    <row r="14" spans="1:5" s="7" customFormat="1" ht="15">
      <c r="A14" s="27" t="s">
        <v>132</v>
      </c>
      <c r="B14" s="28" t="s">
        <v>109</v>
      </c>
      <c r="C14" s="29">
        <v>4</v>
      </c>
      <c r="D14" s="30">
        <v>46.5</v>
      </c>
      <c r="E14" s="28" t="s">
        <v>400</v>
      </c>
    </row>
    <row r="15" spans="1:5" s="7" customFormat="1" ht="15">
      <c r="A15" s="27" t="s">
        <v>132</v>
      </c>
      <c r="B15" s="28" t="s">
        <v>28</v>
      </c>
      <c r="C15" s="29">
        <v>1</v>
      </c>
      <c r="D15" s="30">
        <v>11</v>
      </c>
      <c r="E15" s="28" t="s">
        <v>401</v>
      </c>
    </row>
    <row r="16" spans="1:5" s="7" customFormat="1" ht="15">
      <c r="A16" s="27" t="s">
        <v>132</v>
      </c>
      <c r="B16" s="28" t="s">
        <v>402</v>
      </c>
      <c r="C16" s="29">
        <v>2</v>
      </c>
      <c r="D16" s="30">
        <v>37.8</v>
      </c>
      <c r="E16" s="28" t="s">
        <v>401</v>
      </c>
    </row>
    <row r="17" spans="1:5" s="7" customFormat="1" ht="15">
      <c r="A17" s="27" t="s">
        <v>132</v>
      </c>
      <c r="B17" s="28" t="s">
        <v>28</v>
      </c>
      <c r="C17" s="29">
        <v>12</v>
      </c>
      <c r="D17" s="30">
        <v>85.2</v>
      </c>
      <c r="E17" s="28" t="s">
        <v>403</v>
      </c>
    </row>
    <row r="18" spans="1:5" s="7" customFormat="1" ht="25.5">
      <c r="A18" s="27" t="s">
        <v>132</v>
      </c>
      <c r="B18" s="28" t="s">
        <v>404</v>
      </c>
      <c r="C18" s="29">
        <v>60</v>
      </c>
      <c r="D18" s="30">
        <v>468</v>
      </c>
      <c r="E18" s="28" t="s">
        <v>405</v>
      </c>
    </row>
    <row r="19" spans="1:5" s="7" customFormat="1" ht="15">
      <c r="A19" s="27" t="s">
        <v>132</v>
      </c>
      <c r="B19" s="28" t="s">
        <v>406</v>
      </c>
      <c r="C19" s="29">
        <v>1</v>
      </c>
      <c r="D19" s="30">
        <v>34.599</v>
      </c>
      <c r="E19" s="28" t="s">
        <v>407</v>
      </c>
    </row>
    <row r="20" spans="1:5" s="7" customFormat="1" ht="15">
      <c r="A20" s="27" t="s">
        <v>132</v>
      </c>
      <c r="B20" s="27" t="s">
        <v>408</v>
      </c>
      <c r="C20" s="31">
        <v>1</v>
      </c>
      <c r="D20" s="32">
        <v>12</v>
      </c>
      <c r="E20" s="33" t="s">
        <v>409</v>
      </c>
    </row>
    <row r="21" spans="1:5" s="7" customFormat="1" ht="15">
      <c r="A21" s="34" t="s">
        <v>1</v>
      </c>
      <c r="B21" s="35" t="s">
        <v>0</v>
      </c>
      <c r="C21" s="36" t="s">
        <v>1</v>
      </c>
      <c r="D21" s="37">
        <f>SUM(D7:D20)</f>
        <v>1536.4729999999997</v>
      </c>
      <c r="E21" s="34" t="s">
        <v>1</v>
      </c>
    </row>
    <row r="22" spans="1:5" s="1" customFormat="1" ht="15">
      <c r="A22" s="199" t="s">
        <v>17</v>
      </c>
      <c r="B22" s="199"/>
      <c r="C22" s="199"/>
      <c r="D22" s="199"/>
      <c r="E22" s="199"/>
    </row>
    <row r="23" spans="1:5" s="8" customFormat="1" ht="38.25">
      <c r="A23" s="38" t="s">
        <v>18</v>
      </c>
      <c r="B23" s="38" t="s">
        <v>19</v>
      </c>
      <c r="C23" s="39">
        <v>1</v>
      </c>
      <c r="D23" s="40">
        <v>19.147</v>
      </c>
      <c r="E23" s="41" t="s">
        <v>20</v>
      </c>
    </row>
    <row r="24" spans="1:5" s="8" customFormat="1" ht="38.25">
      <c r="A24" s="38" t="s">
        <v>18</v>
      </c>
      <c r="B24" s="38" t="s">
        <v>21</v>
      </c>
      <c r="C24" s="39">
        <v>2</v>
      </c>
      <c r="D24" s="40">
        <v>33.198</v>
      </c>
      <c r="E24" s="41" t="s">
        <v>20</v>
      </c>
    </row>
    <row r="25" spans="1:5" s="8" customFormat="1" ht="51">
      <c r="A25" s="38" t="s">
        <v>260</v>
      </c>
      <c r="B25" s="38" t="s">
        <v>261</v>
      </c>
      <c r="C25" s="42">
        <v>1</v>
      </c>
      <c r="D25" s="43">
        <v>20.1</v>
      </c>
      <c r="E25" s="41" t="s">
        <v>262</v>
      </c>
    </row>
    <row r="26" spans="1:5" s="8" customFormat="1" ht="51">
      <c r="A26" s="38" t="s">
        <v>38</v>
      </c>
      <c r="B26" s="38" t="s">
        <v>39</v>
      </c>
      <c r="C26" s="42">
        <v>75</v>
      </c>
      <c r="D26" s="43">
        <v>28.04785</v>
      </c>
      <c r="E26" s="41" t="s">
        <v>40</v>
      </c>
    </row>
    <row r="27" spans="1:5" s="8" customFormat="1" ht="51">
      <c r="A27" s="38" t="s">
        <v>38</v>
      </c>
      <c r="B27" s="38" t="s">
        <v>41</v>
      </c>
      <c r="C27" s="42">
        <v>63</v>
      </c>
      <c r="D27" s="43">
        <v>7.62255</v>
      </c>
      <c r="E27" s="41" t="s">
        <v>42</v>
      </c>
    </row>
    <row r="28" spans="1:5" s="8" customFormat="1" ht="76.5">
      <c r="A28" s="38" t="s">
        <v>43</v>
      </c>
      <c r="B28" s="38" t="s">
        <v>410</v>
      </c>
      <c r="C28" s="42">
        <v>1</v>
      </c>
      <c r="D28" s="43">
        <v>11.79</v>
      </c>
      <c r="E28" s="41" t="s">
        <v>44</v>
      </c>
    </row>
    <row r="29" spans="1:5" s="8" customFormat="1" ht="76.5">
      <c r="A29" s="38" t="s">
        <v>45</v>
      </c>
      <c r="B29" s="38" t="s">
        <v>46</v>
      </c>
      <c r="C29" s="42">
        <v>1</v>
      </c>
      <c r="D29" s="43">
        <v>7.42</v>
      </c>
      <c r="E29" s="41" t="s">
        <v>47</v>
      </c>
    </row>
    <row r="30" spans="1:5" s="8" customFormat="1" ht="76.5">
      <c r="A30" s="38" t="s">
        <v>45</v>
      </c>
      <c r="B30" s="38" t="s">
        <v>48</v>
      </c>
      <c r="C30" s="42">
        <v>6</v>
      </c>
      <c r="D30" s="43">
        <v>41.52</v>
      </c>
      <c r="E30" s="41" t="s">
        <v>47</v>
      </c>
    </row>
    <row r="31" spans="1:5" s="8" customFormat="1" ht="76.5">
      <c r="A31" s="38" t="s">
        <v>45</v>
      </c>
      <c r="B31" s="38" t="s">
        <v>49</v>
      </c>
      <c r="C31" s="42">
        <v>1</v>
      </c>
      <c r="D31" s="43">
        <v>6.42</v>
      </c>
      <c r="E31" s="41" t="s">
        <v>47</v>
      </c>
    </row>
    <row r="32" spans="1:5" s="8" customFormat="1" ht="76.5">
      <c r="A32" s="38" t="s">
        <v>45</v>
      </c>
      <c r="B32" s="38" t="s">
        <v>50</v>
      </c>
      <c r="C32" s="42">
        <v>1</v>
      </c>
      <c r="D32" s="43">
        <v>6.47</v>
      </c>
      <c r="E32" s="41" t="s">
        <v>47</v>
      </c>
    </row>
    <row r="33" spans="1:5" s="8" customFormat="1" ht="63.75">
      <c r="A33" s="38" t="s">
        <v>411</v>
      </c>
      <c r="B33" s="44" t="s">
        <v>51</v>
      </c>
      <c r="C33" s="39">
        <v>2</v>
      </c>
      <c r="D33" s="45">
        <v>13.8</v>
      </c>
      <c r="E33" s="23" t="s">
        <v>52</v>
      </c>
    </row>
    <row r="34" spans="1:5" s="8" customFormat="1" ht="63.75">
      <c r="A34" s="38" t="s">
        <v>411</v>
      </c>
      <c r="B34" s="44" t="s">
        <v>53</v>
      </c>
      <c r="C34" s="39">
        <v>1</v>
      </c>
      <c r="D34" s="45">
        <v>8.7</v>
      </c>
      <c r="E34" s="23" t="s">
        <v>52</v>
      </c>
    </row>
    <row r="35" spans="1:5" s="8" customFormat="1" ht="63.75">
      <c r="A35" s="38" t="s">
        <v>411</v>
      </c>
      <c r="B35" s="44" t="s">
        <v>53</v>
      </c>
      <c r="C35" s="39">
        <v>1</v>
      </c>
      <c r="D35" s="45">
        <v>7.85</v>
      </c>
      <c r="E35" s="23" t="s">
        <v>54</v>
      </c>
    </row>
    <row r="36" spans="1:5" s="8" customFormat="1" ht="63.75">
      <c r="A36" s="38" t="s">
        <v>411</v>
      </c>
      <c r="B36" s="38" t="s">
        <v>412</v>
      </c>
      <c r="C36" s="42">
        <v>1</v>
      </c>
      <c r="D36" s="43">
        <v>21.5</v>
      </c>
      <c r="E36" s="41" t="s">
        <v>265</v>
      </c>
    </row>
    <row r="37" spans="1:5" s="8" customFormat="1" ht="63.75">
      <c r="A37" s="38" t="s">
        <v>411</v>
      </c>
      <c r="B37" s="38" t="s">
        <v>413</v>
      </c>
      <c r="C37" s="42">
        <v>2</v>
      </c>
      <c r="D37" s="43">
        <v>32.96</v>
      </c>
      <c r="E37" s="41" t="s">
        <v>414</v>
      </c>
    </row>
    <row r="38" spans="1:5" s="8" customFormat="1" ht="63.75">
      <c r="A38" s="38" t="s">
        <v>411</v>
      </c>
      <c r="B38" s="44" t="s">
        <v>342</v>
      </c>
      <c r="C38" s="42">
        <v>1</v>
      </c>
      <c r="D38" s="43">
        <v>8.7</v>
      </c>
      <c r="E38" s="23" t="s">
        <v>52</v>
      </c>
    </row>
    <row r="39" spans="1:5" s="8" customFormat="1" ht="63.75">
      <c r="A39" s="38" t="s">
        <v>411</v>
      </c>
      <c r="B39" s="44" t="s">
        <v>415</v>
      </c>
      <c r="C39" s="39">
        <v>1</v>
      </c>
      <c r="D39" s="45">
        <v>7.9</v>
      </c>
      <c r="E39" s="23" t="s">
        <v>54</v>
      </c>
    </row>
    <row r="40" spans="1:5" s="8" customFormat="1" ht="38.25">
      <c r="A40" s="38" t="s">
        <v>416</v>
      </c>
      <c r="B40" s="38" t="s">
        <v>55</v>
      </c>
      <c r="C40" s="39">
        <v>2</v>
      </c>
      <c r="D40" s="40">
        <v>16</v>
      </c>
      <c r="E40" s="41" t="s">
        <v>56</v>
      </c>
    </row>
    <row r="41" spans="1:5" s="8" customFormat="1" ht="51">
      <c r="A41" s="38" t="s">
        <v>417</v>
      </c>
      <c r="B41" s="38" t="s">
        <v>57</v>
      </c>
      <c r="C41" s="39">
        <v>2</v>
      </c>
      <c r="D41" s="40">
        <v>96</v>
      </c>
      <c r="E41" s="41" t="s">
        <v>56</v>
      </c>
    </row>
    <row r="42" spans="1:5" s="8" customFormat="1" ht="51">
      <c r="A42" s="38" t="s">
        <v>417</v>
      </c>
      <c r="B42" s="38" t="s">
        <v>58</v>
      </c>
      <c r="C42" s="39">
        <v>10</v>
      </c>
      <c r="D42" s="40">
        <v>100</v>
      </c>
      <c r="E42" s="41" t="s">
        <v>56</v>
      </c>
    </row>
    <row r="43" spans="1:5" s="8" customFormat="1" ht="51">
      <c r="A43" s="38" t="s">
        <v>417</v>
      </c>
      <c r="B43" s="38" t="s">
        <v>176</v>
      </c>
      <c r="C43" s="39">
        <v>1</v>
      </c>
      <c r="D43" s="40">
        <v>7.06</v>
      </c>
      <c r="E43" s="41" t="s">
        <v>56</v>
      </c>
    </row>
    <row r="44" spans="1:5" s="8" customFormat="1" ht="51">
      <c r="A44" s="38" t="s">
        <v>417</v>
      </c>
      <c r="B44" s="38" t="s">
        <v>59</v>
      </c>
      <c r="C44" s="39">
        <v>2</v>
      </c>
      <c r="D44" s="40">
        <v>32</v>
      </c>
      <c r="E44" s="41" t="s">
        <v>56</v>
      </c>
    </row>
    <row r="45" spans="1:5" s="8" customFormat="1" ht="51">
      <c r="A45" s="38" t="s">
        <v>417</v>
      </c>
      <c r="B45" s="38" t="s">
        <v>60</v>
      </c>
      <c r="C45" s="39">
        <v>2</v>
      </c>
      <c r="D45" s="40">
        <v>23.5</v>
      </c>
      <c r="E45" s="41" t="s">
        <v>56</v>
      </c>
    </row>
    <row r="46" spans="1:5" s="8" customFormat="1" ht="76.5">
      <c r="A46" s="38" t="s">
        <v>266</v>
      </c>
      <c r="B46" s="38" t="s">
        <v>267</v>
      </c>
      <c r="C46" s="39">
        <v>2</v>
      </c>
      <c r="D46" s="40">
        <v>15.8</v>
      </c>
      <c r="E46" s="41" t="s">
        <v>201</v>
      </c>
    </row>
    <row r="47" spans="1:5" s="8" customFormat="1" ht="38.25">
      <c r="A47" s="38" t="s">
        <v>18</v>
      </c>
      <c r="B47" s="38" t="s">
        <v>290</v>
      </c>
      <c r="C47" s="39">
        <v>1</v>
      </c>
      <c r="D47" s="40">
        <v>49.6</v>
      </c>
      <c r="E47" s="41" t="s">
        <v>291</v>
      </c>
    </row>
    <row r="48" spans="1:5" s="8" customFormat="1" ht="76.5">
      <c r="A48" s="38" t="s">
        <v>292</v>
      </c>
      <c r="B48" s="38" t="s">
        <v>50</v>
      </c>
      <c r="C48" s="39">
        <v>1</v>
      </c>
      <c r="D48" s="40">
        <v>7.934</v>
      </c>
      <c r="E48" s="41" t="s">
        <v>293</v>
      </c>
    </row>
    <row r="49" spans="1:5" s="8" customFormat="1" ht="76.5">
      <c r="A49" s="38" t="s">
        <v>294</v>
      </c>
      <c r="B49" s="38" t="s">
        <v>418</v>
      </c>
      <c r="C49" s="39">
        <v>1</v>
      </c>
      <c r="D49" s="40">
        <v>7.9</v>
      </c>
      <c r="E49" s="41" t="s">
        <v>201</v>
      </c>
    </row>
    <row r="50" spans="1:5" s="8" customFormat="1" ht="76.5">
      <c r="A50" s="38" t="s">
        <v>294</v>
      </c>
      <c r="B50" s="38" t="s">
        <v>295</v>
      </c>
      <c r="C50" s="39">
        <v>1</v>
      </c>
      <c r="D50" s="40">
        <v>6.005</v>
      </c>
      <c r="E50" s="41" t="s">
        <v>201</v>
      </c>
    </row>
    <row r="51" spans="1:5" s="8" customFormat="1" ht="51">
      <c r="A51" s="38" t="s">
        <v>296</v>
      </c>
      <c r="B51" s="38" t="s">
        <v>297</v>
      </c>
      <c r="C51" s="39">
        <v>6</v>
      </c>
      <c r="D51" s="40">
        <v>152.163</v>
      </c>
      <c r="E51" s="41" t="s">
        <v>44</v>
      </c>
    </row>
    <row r="52" spans="1:5" s="8" customFormat="1" ht="51">
      <c r="A52" s="38" t="s">
        <v>296</v>
      </c>
      <c r="B52" s="38" t="s">
        <v>298</v>
      </c>
      <c r="C52" s="39">
        <v>1</v>
      </c>
      <c r="D52" s="40">
        <v>15.899</v>
      </c>
      <c r="E52" s="41" t="s">
        <v>44</v>
      </c>
    </row>
    <row r="53" spans="1:5" s="8" customFormat="1" ht="76.5">
      <c r="A53" s="38" t="s">
        <v>45</v>
      </c>
      <c r="B53" s="38" t="s">
        <v>299</v>
      </c>
      <c r="C53" s="39">
        <v>1</v>
      </c>
      <c r="D53" s="40">
        <v>12.3</v>
      </c>
      <c r="E53" s="41" t="s">
        <v>419</v>
      </c>
    </row>
    <row r="54" spans="1:5" s="8" customFormat="1" ht="89.25">
      <c r="A54" s="38" t="s">
        <v>300</v>
      </c>
      <c r="B54" s="38" t="s">
        <v>420</v>
      </c>
      <c r="C54" s="39">
        <v>1</v>
      </c>
      <c r="D54" s="40">
        <v>85.2</v>
      </c>
      <c r="E54" s="41" t="s">
        <v>301</v>
      </c>
    </row>
    <row r="55" spans="1:5" s="8" customFormat="1" ht="89.25">
      <c r="A55" s="38" t="s">
        <v>302</v>
      </c>
      <c r="B55" s="38" t="s">
        <v>421</v>
      </c>
      <c r="C55" s="39">
        <v>1</v>
      </c>
      <c r="D55" s="40">
        <v>7.201</v>
      </c>
      <c r="E55" s="41" t="s">
        <v>303</v>
      </c>
    </row>
    <row r="56" spans="1:5" s="8" customFormat="1" ht="102">
      <c r="A56" s="38" t="s">
        <v>422</v>
      </c>
      <c r="B56" s="38" t="s">
        <v>304</v>
      </c>
      <c r="C56" s="39">
        <v>2</v>
      </c>
      <c r="D56" s="40">
        <v>12.9</v>
      </c>
      <c r="E56" s="41" t="s">
        <v>305</v>
      </c>
    </row>
    <row r="57" spans="1:5" s="8" customFormat="1" ht="89.25">
      <c r="A57" s="38" t="s">
        <v>306</v>
      </c>
      <c r="B57" s="38" t="s">
        <v>304</v>
      </c>
      <c r="C57" s="39">
        <v>1</v>
      </c>
      <c r="D57" s="40">
        <v>7.345</v>
      </c>
      <c r="E57" s="41" t="s">
        <v>305</v>
      </c>
    </row>
    <row r="58" spans="1:5" s="8" customFormat="1" ht="89.25">
      <c r="A58" s="38" t="s">
        <v>307</v>
      </c>
      <c r="B58" s="38" t="s">
        <v>304</v>
      </c>
      <c r="C58" s="39">
        <v>1</v>
      </c>
      <c r="D58" s="40">
        <f>6.8+0.545</f>
        <v>7.345</v>
      </c>
      <c r="E58" s="41" t="s">
        <v>305</v>
      </c>
    </row>
    <row r="59" spans="1:5" s="8" customFormat="1" ht="76.5">
      <c r="A59" s="38" t="s">
        <v>423</v>
      </c>
      <c r="B59" s="38" t="s">
        <v>308</v>
      </c>
      <c r="C59" s="39">
        <v>4</v>
      </c>
      <c r="D59" s="40">
        <v>442.5</v>
      </c>
      <c r="E59" s="41" t="s">
        <v>309</v>
      </c>
    </row>
    <row r="60" spans="1:5" s="8" customFormat="1" ht="76.5">
      <c r="A60" s="38" t="s">
        <v>45</v>
      </c>
      <c r="B60" s="38" t="s">
        <v>308</v>
      </c>
      <c r="C60" s="39">
        <v>4</v>
      </c>
      <c r="D60" s="40">
        <v>65.5</v>
      </c>
      <c r="E60" s="41" t="s">
        <v>309</v>
      </c>
    </row>
    <row r="61" spans="1:5" s="8" customFormat="1" ht="76.5">
      <c r="A61" s="38" t="s">
        <v>266</v>
      </c>
      <c r="B61" s="38" t="s">
        <v>308</v>
      </c>
      <c r="C61" s="39">
        <v>8</v>
      </c>
      <c r="D61" s="40">
        <v>98</v>
      </c>
      <c r="E61" s="41" t="s">
        <v>309</v>
      </c>
    </row>
    <row r="62" spans="1:5" s="8" customFormat="1" ht="76.5">
      <c r="A62" s="38" t="s">
        <v>310</v>
      </c>
      <c r="B62" s="38" t="s">
        <v>308</v>
      </c>
      <c r="C62" s="39">
        <v>3</v>
      </c>
      <c r="D62" s="40">
        <v>120</v>
      </c>
      <c r="E62" s="41" t="s">
        <v>309</v>
      </c>
    </row>
    <row r="63" spans="1:5" s="8" customFormat="1" ht="76.5">
      <c r="A63" s="38" t="s">
        <v>294</v>
      </c>
      <c r="B63" s="38" t="s">
        <v>308</v>
      </c>
      <c r="C63" s="39">
        <v>3</v>
      </c>
      <c r="D63" s="40">
        <v>125</v>
      </c>
      <c r="E63" s="41" t="s">
        <v>309</v>
      </c>
    </row>
    <row r="64" spans="1:5" s="8" customFormat="1" ht="89.25">
      <c r="A64" s="38" t="s">
        <v>311</v>
      </c>
      <c r="B64" s="38" t="s">
        <v>312</v>
      </c>
      <c r="C64" s="39">
        <v>1</v>
      </c>
      <c r="D64" s="40">
        <v>7.9</v>
      </c>
      <c r="E64" s="41" t="s">
        <v>309</v>
      </c>
    </row>
    <row r="65" spans="1:5" s="8" customFormat="1" ht="63.75">
      <c r="A65" s="38" t="s">
        <v>313</v>
      </c>
      <c r="B65" s="38" t="s">
        <v>109</v>
      </c>
      <c r="C65" s="39">
        <v>1</v>
      </c>
      <c r="D65" s="40">
        <v>10.203</v>
      </c>
      <c r="E65" s="41" t="s">
        <v>303</v>
      </c>
    </row>
    <row r="66" spans="1:5" s="8" customFormat="1" ht="25.5">
      <c r="A66" s="38" t="s">
        <v>424</v>
      </c>
      <c r="B66" s="38" t="s">
        <v>425</v>
      </c>
      <c r="C66" s="42">
        <v>2</v>
      </c>
      <c r="D66" s="43">
        <v>32.96</v>
      </c>
      <c r="E66" s="41" t="s">
        <v>426</v>
      </c>
    </row>
    <row r="67" spans="1:5" s="8" customFormat="1" ht="25.5">
      <c r="A67" s="38" t="s">
        <v>424</v>
      </c>
      <c r="B67" s="38" t="s">
        <v>314</v>
      </c>
      <c r="C67" s="42">
        <v>1</v>
      </c>
      <c r="D67" s="43">
        <v>22</v>
      </c>
      <c r="E67" s="41" t="s">
        <v>265</v>
      </c>
    </row>
    <row r="68" spans="1:5" s="8" customFormat="1" ht="25.5">
      <c r="A68" s="38" t="s">
        <v>427</v>
      </c>
      <c r="B68" s="38" t="s">
        <v>428</v>
      </c>
      <c r="C68" s="42">
        <v>6</v>
      </c>
      <c r="D68" s="43">
        <v>198.945</v>
      </c>
      <c r="E68" s="41" t="s">
        <v>429</v>
      </c>
    </row>
    <row r="69" spans="1:5" s="8" customFormat="1" ht="25.5">
      <c r="A69" s="38" t="s">
        <v>430</v>
      </c>
      <c r="B69" s="38" t="s">
        <v>315</v>
      </c>
      <c r="C69" s="42">
        <v>1</v>
      </c>
      <c r="D69" s="43">
        <v>9.99</v>
      </c>
      <c r="E69" s="23" t="s">
        <v>316</v>
      </c>
    </row>
    <row r="70" spans="1:5" s="8" customFormat="1" ht="25.5">
      <c r="A70" s="38" t="s">
        <v>431</v>
      </c>
      <c r="B70" s="38" t="s">
        <v>317</v>
      </c>
      <c r="C70" s="42">
        <v>2</v>
      </c>
      <c r="D70" s="43">
        <v>14.398</v>
      </c>
      <c r="E70" s="41" t="s">
        <v>318</v>
      </c>
    </row>
    <row r="71" spans="1:5" s="8" customFormat="1" ht="25.5">
      <c r="A71" s="38" t="s">
        <v>431</v>
      </c>
      <c r="B71" s="38" t="s">
        <v>319</v>
      </c>
      <c r="C71" s="42">
        <v>1</v>
      </c>
      <c r="D71" s="43">
        <v>15.602</v>
      </c>
      <c r="E71" s="41" t="s">
        <v>320</v>
      </c>
    </row>
    <row r="72" spans="1:5" s="8" customFormat="1" ht="25.5">
      <c r="A72" s="38" t="s">
        <v>431</v>
      </c>
      <c r="B72" s="38" t="s">
        <v>432</v>
      </c>
      <c r="C72" s="42">
        <v>1</v>
      </c>
      <c r="D72" s="43">
        <v>7.15</v>
      </c>
      <c r="E72" s="41" t="s">
        <v>321</v>
      </c>
    </row>
    <row r="73" spans="1:5" s="8" customFormat="1" ht="25.5">
      <c r="A73" s="38" t="s">
        <v>431</v>
      </c>
      <c r="B73" s="38" t="s">
        <v>322</v>
      </c>
      <c r="C73" s="42">
        <v>1</v>
      </c>
      <c r="D73" s="43">
        <v>13</v>
      </c>
      <c r="E73" s="41" t="s">
        <v>323</v>
      </c>
    </row>
    <row r="74" spans="1:5" s="8" customFormat="1" ht="25.5">
      <c r="A74" s="38" t="s">
        <v>431</v>
      </c>
      <c r="B74" s="38" t="s">
        <v>324</v>
      </c>
      <c r="C74" s="42">
        <v>1</v>
      </c>
      <c r="D74" s="43">
        <v>8.799</v>
      </c>
      <c r="E74" s="41" t="s">
        <v>325</v>
      </c>
    </row>
    <row r="75" spans="1:5" s="8" customFormat="1" ht="25.5">
      <c r="A75" s="38" t="s">
        <v>326</v>
      </c>
      <c r="B75" s="38" t="s">
        <v>276</v>
      </c>
      <c r="C75" s="42">
        <v>1</v>
      </c>
      <c r="D75" s="43">
        <v>6.5</v>
      </c>
      <c r="E75" s="41" t="s">
        <v>433</v>
      </c>
    </row>
    <row r="76" spans="1:5" s="8" customFormat="1" ht="25.5">
      <c r="A76" s="38" t="s">
        <v>326</v>
      </c>
      <c r="B76" s="38" t="s">
        <v>434</v>
      </c>
      <c r="C76" s="42">
        <v>1</v>
      </c>
      <c r="D76" s="43">
        <v>14.5</v>
      </c>
      <c r="E76" s="41" t="s">
        <v>320</v>
      </c>
    </row>
    <row r="77" spans="1:5" s="8" customFormat="1" ht="25.5">
      <c r="A77" s="38" t="s">
        <v>326</v>
      </c>
      <c r="B77" s="38" t="s">
        <v>435</v>
      </c>
      <c r="C77" s="42">
        <v>1</v>
      </c>
      <c r="D77" s="43">
        <v>20</v>
      </c>
      <c r="E77" s="41" t="s">
        <v>320</v>
      </c>
    </row>
    <row r="78" spans="1:5" s="8" customFormat="1" ht="25.5">
      <c r="A78" s="38" t="s">
        <v>326</v>
      </c>
      <c r="B78" s="38" t="s">
        <v>327</v>
      </c>
      <c r="C78" s="42">
        <v>2</v>
      </c>
      <c r="D78" s="43">
        <v>67</v>
      </c>
      <c r="E78" s="41" t="s">
        <v>320</v>
      </c>
    </row>
    <row r="79" spans="1:5" s="8" customFormat="1" ht="38.25">
      <c r="A79" s="38" t="s">
        <v>328</v>
      </c>
      <c r="B79" s="38" t="s">
        <v>329</v>
      </c>
      <c r="C79" s="42">
        <v>1</v>
      </c>
      <c r="D79" s="43">
        <v>11.33</v>
      </c>
      <c r="E79" s="41" t="s">
        <v>436</v>
      </c>
    </row>
    <row r="80" spans="1:5" s="8" customFormat="1" ht="38.25">
      <c r="A80" s="38" t="s">
        <v>328</v>
      </c>
      <c r="B80" s="38" t="s">
        <v>330</v>
      </c>
      <c r="C80" s="42">
        <v>1</v>
      </c>
      <c r="D80" s="45">
        <v>19.5</v>
      </c>
      <c r="E80" s="41" t="s">
        <v>331</v>
      </c>
    </row>
    <row r="81" spans="1:5" s="8" customFormat="1" ht="38.25">
      <c r="A81" s="38" t="s">
        <v>328</v>
      </c>
      <c r="B81" s="38" t="s">
        <v>329</v>
      </c>
      <c r="C81" s="42">
        <v>1</v>
      </c>
      <c r="D81" s="43">
        <v>10</v>
      </c>
      <c r="E81" s="41" t="s">
        <v>332</v>
      </c>
    </row>
    <row r="82" spans="1:5" s="8" customFormat="1" ht="38.25">
      <c r="A82" s="38" t="s">
        <v>437</v>
      </c>
      <c r="B82" s="38" t="s">
        <v>333</v>
      </c>
      <c r="C82" s="42">
        <v>1</v>
      </c>
      <c r="D82" s="43">
        <v>8.27</v>
      </c>
      <c r="E82" s="41" t="s">
        <v>323</v>
      </c>
    </row>
    <row r="83" spans="1:5" s="8" customFormat="1" ht="38.25">
      <c r="A83" s="38" t="s">
        <v>438</v>
      </c>
      <c r="B83" s="38" t="s">
        <v>334</v>
      </c>
      <c r="C83" s="42">
        <v>1</v>
      </c>
      <c r="D83" s="43">
        <v>7.361</v>
      </c>
      <c r="E83" s="41" t="s">
        <v>335</v>
      </c>
    </row>
    <row r="84" spans="1:5" s="8" customFormat="1" ht="38.25">
      <c r="A84" s="38" t="s">
        <v>328</v>
      </c>
      <c r="B84" s="38" t="s">
        <v>439</v>
      </c>
      <c r="C84" s="42">
        <v>1</v>
      </c>
      <c r="D84" s="43">
        <v>7.665</v>
      </c>
      <c r="E84" s="41" t="s">
        <v>265</v>
      </c>
    </row>
    <row r="85" spans="1:5" s="8" customFormat="1" ht="38.25">
      <c r="A85" s="38" t="s">
        <v>328</v>
      </c>
      <c r="B85" s="38" t="s">
        <v>440</v>
      </c>
      <c r="C85" s="42">
        <v>1</v>
      </c>
      <c r="D85" s="43">
        <v>12</v>
      </c>
      <c r="E85" s="41" t="s">
        <v>265</v>
      </c>
    </row>
    <row r="86" spans="1:5" s="8" customFormat="1" ht="38.25">
      <c r="A86" s="38" t="s">
        <v>328</v>
      </c>
      <c r="B86" s="38" t="s">
        <v>441</v>
      </c>
      <c r="C86" s="42">
        <v>1</v>
      </c>
      <c r="D86" s="43">
        <v>9.57</v>
      </c>
      <c r="E86" s="41" t="s">
        <v>265</v>
      </c>
    </row>
    <row r="87" spans="1:5" s="8" customFormat="1" ht="38.25">
      <c r="A87" s="38" t="s">
        <v>328</v>
      </c>
      <c r="B87" s="38" t="s">
        <v>442</v>
      </c>
      <c r="C87" s="42">
        <v>1</v>
      </c>
      <c r="D87" s="43">
        <v>7.265</v>
      </c>
      <c r="E87" s="41" t="s">
        <v>265</v>
      </c>
    </row>
    <row r="88" spans="1:5" s="8" customFormat="1" ht="38.25">
      <c r="A88" s="38" t="s">
        <v>443</v>
      </c>
      <c r="B88" s="38" t="s">
        <v>336</v>
      </c>
      <c r="C88" s="42">
        <v>1</v>
      </c>
      <c r="D88" s="43">
        <v>13.369</v>
      </c>
      <c r="E88" s="41" t="s">
        <v>265</v>
      </c>
    </row>
    <row r="89" spans="1:5" s="8" customFormat="1" ht="25.5">
      <c r="A89" s="38" t="s">
        <v>444</v>
      </c>
      <c r="B89" s="38" t="s">
        <v>314</v>
      </c>
      <c r="C89" s="42">
        <v>1</v>
      </c>
      <c r="D89" s="43">
        <v>19</v>
      </c>
      <c r="E89" s="41" t="s">
        <v>320</v>
      </c>
    </row>
    <row r="90" spans="1:5" s="8" customFormat="1" ht="25.5">
      <c r="A90" s="38" t="s">
        <v>444</v>
      </c>
      <c r="B90" s="38" t="s">
        <v>434</v>
      </c>
      <c r="C90" s="42">
        <v>1</v>
      </c>
      <c r="D90" s="43">
        <v>13.232</v>
      </c>
      <c r="E90" s="41" t="s">
        <v>320</v>
      </c>
    </row>
    <row r="91" spans="1:5" s="8" customFormat="1" ht="25.5">
      <c r="A91" s="38" t="s">
        <v>444</v>
      </c>
      <c r="B91" s="38" t="s">
        <v>445</v>
      </c>
      <c r="C91" s="42">
        <v>1</v>
      </c>
      <c r="D91" s="43">
        <v>11.33</v>
      </c>
      <c r="E91" s="41" t="s">
        <v>323</v>
      </c>
    </row>
    <row r="92" spans="1:5" s="8" customFormat="1" ht="25.5">
      <c r="A92" s="38" t="s">
        <v>444</v>
      </c>
      <c r="B92" s="38" t="s">
        <v>138</v>
      </c>
      <c r="C92" s="42">
        <v>1</v>
      </c>
      <c r="D92" s="43">
        <v>6.002</v>
      </c>
      <c r="E92" s="41" t="s">
        <v>323</v>
      </c>
    </row>
    <row r="93" spans="1:5" s="8" customFormat="1" ht="25.5">
      <c r="A93" s="38" t="s">
        <v>444</v>
      </c>
      <c r="B93" s="38" t="s">
        <v>446</v>
      </c>
      <c r="C93" s="42">
        <v>1</v>
      </c>
      <c r="D93" s="43">
        <v>19.766</v>
      </c>
      <c r="E93" s="41" t="s">
        <v>320</v>
      </c>
    </row>
    <row r="94" spans="1:5" s="8" customFormat="1" ht="25.5">
      <c r="A94" s="38" t="s">
        <v>444</v>
      </c>
      <c r="B94" s="38" t="s">
        <v>337</v>
      </c>
      <c r="C94" s="42">
        <v>2</v>
      </c>
      <c r="D94" s="43">
        <v>13.452</v>
      </c>
      <c r="E94" s="41" t="s">
        <v>338</v>
      </c>
    </row>
    <row r="95" spans="1:5" s="8" customFormat="1" ht="25.5">
      <c r="A95" s="38" t="s">
        <v>431</v>
      </c>
      <c r="B95" s="38" t="s">
        <v>447</v>
      </c>
      <c r="C95" s="42">
        <v>1</v>
      </c>
      <c r="D95" s="43">
        <v>21.33</v>
      </c>
      <c r="E95" s="41" t="s">
        <v>448</v>
      </c>
    </row>
    <row r="96" spans="1:5" s="8" customFormat="1" ht="25.5">
      <c r="A96" s="38" t="s">
        <v>430</v>
      </c>
      <c r="B96" s="38" t="s">
        <v>449</v>
      </c>
      <c r="C96" s="42">
        <v>5</v>
      </c>
      <c r="D96" s="43">
        <v>32.96</v>
      </c>
      <c r="E96" s="41" t="s">
        <v>450</v>
      </c>
    </row>
    <row r="97" spans="1:5" s="8" customFormat="1" ht="25.5">
      <c r="A97" s="38" t="s">
        <v>451</v>
      </c>
      <c r="B97" s="46" t="s">
        <v>280</v>
      </c>
      <c r="C97" s="47">
        <v>1</v>
      </c>
      <c r="D97" s="43">
        <v>10.38</v>
      </c>
      <c r="E97" s="48" t="s">
        <v>339</v>
      </c>
    </row>
    <row r="98" spans="1:5" s="8" customFormat="1" ht="25.5">
      <c r="A98" s="38" t="s">
        <v>451</v>
      </c>
      <c r="B98" s="46" t="s">
        <v>340</v>
      </c>
      <c r="C98" s="47">
        <v>2</v>
      </c>
      <c r="D98" s="49">
        <v>17.85</v>
      </c>
      <c r="E98" s="48" t="s">
        <v>339</v>
      </c>
    </row>
    <row r="99" spans="1:5" s="8" customFormat="1" ht="25.5">
      <c r="A99" s="38" t="s">
        <v>451</v>
      </c>
      <c r="B99" s="46" t="s">
        <v>341</v>
      </c>
      <c r="C99" s="47">
        <v>1</v>
      </c>
      <c r="D99" s="49">
        <v>18.765</v>
      </c>
      <c r="E99" s="48" t="s">
        <v>339</v>
      </c>
    </row>
    <row r="100" spans="1:5" s="8" customFormat="1" ht="51">
      <c r="A100" s="38" t="s">
        <v>452</v>
      </c>
      <c r="B100" s="44" t="s">
        <v>343</v>
      </c>
      <c r="C100" s="42">
        <v>2</v>
      </c>
      <c r="D100" s="43">
        <v>49.2</v>
      </c>
      <c r="E100" s="23" t="s">
        <v>344</v>
      </c>
    </row>
    <row r="101" spans="1:5" s="8" customFormat="1" ht="51">
      <c r="A101" s="38" t="s">
        <v>452</v>
      </c>
      <c r="B101" s="44" t="s">
        <v>453</v>
      </c>
      <c r="C101" s="47">
        <v>1</v>
      </c>
      <c r="D101" s="43">
        <v>8.66</v>
      </c>
      <c r="E101" s="23" t="s">
        <v>344</v>
      </c>
    </row>
    <row r="102" spans="1:5" s="8" customFormat="1" ht="51">
      <c r="A102" s="38" t="s">
        <v>452</v>
      </c>
      <c r="B102" s="44" t="s">
        <v>413</v>
      </c>
      <c r="C102" s="47">
        <v>1</v>
      </c>
      <c r="D102" s="43">
        <v>16.48</v>
      </c>
      <c r="E102" s="50" t="s">
        <v>414</v>
      </c>
    </row>
    <row r="103" spans="1:5" s="8" customFormat="1" ht="51">
      <c r="A103" s="38" t="s">
        <v>454</v>
      </c>
      <c r="B103" s="44" t="s">
        <v>345</v>
      </c>
      <c r="C103" s="42">
        <v>5</v>
      </c>
      <c r="D103" s="43">
        <v>49.95</v>
      </c>
      <c r="E103" s="23" t="s">
        <v>346</v>
      </c>
    </row>
    <row r="104" spans="1:5" s="8" customFormat="1" ht="51">
      <c r="A104" s="38" t="s">
        <v>454</v>
      </c>
      <c r="B104" s="44" t="s">
        <v>347</v>
      </c>
      <c r="C104" s="47">
        <v>1</v>
      </c>
      <c r="D104" s="43">
        <v>13.418</v>
      </c>
      <c r="E104" s="23" t="s">
        <v>346</v>
      </c>
    </row>
    <row r="105" spans="1:5" s="8" customFormat="1" ht="51">
      <c r="A105" s="38" t="s">
        <v>454</v>
      </c>
      <c r="B105" s="38" t="s">
        <v>333</v>
      </c>
      <c r="C105" s="42">
        <v>1</v>
      </c>
      <c r="D105" s="43">
        <v>8.877</v>
      </c>
      <c r="E105" s="41" t="s">
        <v>455</v>
      </c>
    </row>
    <row r="106" spans="1:5" s="8" customFormat="1" ht="51">
      <c r="A106" s="38" t="s">
        <v>454</v>
      </c>
      <c r="B106" s="44" t="s">
        <v>456</v>
      </c>
      <c r="C106" s="47">
        <v>1</v>
      </c>
      <c r="D106" s="43">
        <v>15</v>
      </c>
      <c r="E106" s="50" t="s">
        <v>348</v>
      </c>
    </row>
    <row r="107" spans="1:5" s="8" customFormat="1" ht="51">
      <c r="A107" s="38" t="s">
        <v>454</v>
      </c>
      <c r="B107" s="44" t="s">
        <v>223</v>
      </c>
      <c r="C107" s="47">
        <v>1</v>
      </c>
      <c r="D107" s="43">
        <v>10.3</v>
      </c>
      <c r="E107" s="23" t="s">
        <v>346</v>
      </c>
    </row>
    <row r="108" spans="1:5" s="8" customFormat="1" ht="51">
      <c r="A108" s="38" t="s">
        <v>454</v>
      </c>
      <c r="B108" s="44" t="s">
        <v>457</v>
      </c>
      <c r="C108" s="47">
        <v>1</v>
      </c>
      <c r="D108" s="43">
        <v>32.96</v>
      </c>
      <c r="E108" s="50" t="s">
        <v>414</v>
      </c>
    </row>
    <row r="109" spans="1:5" s="8" customFormat="1" ht="89.25">
      <c r="A109" s="38" t="s">
        <v>458</v>
      </c>
      <c r="B109" s="44" t="s">
        <v>349</v>
      </c>
      <c r="C109" s="47">
        <v>1</v>
      </c>
      <c r="D109" s="43">
        <v>87.131</v>
      </c>
      <c r="E109" s="50" t="s">
        <v>350</v>
      </c>
    </row>
    <row r="110" spans="1:5" s="8" customFormat="1" ht="89.25">
      <c r="A110" s="38" t="s">
        <v>458</v>
      </c>
      <c r="B110" s="38" t="s">
        <v>459</v>
      </c>
      <c r="C110" s="42">
        <v>1</v>
      </c>
      <c r="D110" s="43">
        <v>6.518</v>
      </c>
      <c r="E110" s="41" t="s">
        <v>460</v>
      </c>
    </row>
    <row r="111" spans="1:5" s="8" customFormat="1" ht="89.25">
      <c r="A111" s="38" t="s">
        <v>458</v>
      </c>
      <c r="B111" s="38" t="s">
        <v>461</v>
      </c>
      <c r="C111" s="42">
        <v>1</v>
      </c>
      <c r="D111" s="43">
        <v>14.277</v>
      </c>
      <c r="E111" s="41" t="s">
        <v>460</v>
      </c>
    </row>
    <row r="112" spans="1:5" s="8" customFormat="1" ht="89.25">
      <c r="A112" s="38" t="s">
        <v>458</v>
      </c>
      <c r="B112" s="38" t="s">
        <v>462</v>
      </c>
      <c r="C112" s="42">
        <v>1</v>
      </c>
      <c r="D112" s="43">
        <v>6.873</v>
      </c>
      <c r="E112" s="41" t="s">
        <v>460</v>
      </c>
    </row>
    <row r="113" spans="1:5" s="8" customFormat="1" ht="89.25">
      <c r="A113" s="38" t="s">
        <v>458</v>
      </c>
      <c r="B113" s="44" t="s">
        <v>351</v>
      </c>
      <c r="C113" s="42">
        <v>1</v>
      </c>
      <c r="D113" s="43">
        <v>72.332</v>
      </c>
      <c r="E113" s="23" t="s">
        <v>352</v>
      </c>
    </row>
    <row r="114" spans="1:5" s="8" customFormat="1" ht="38.25">
      <c r="A114" s="38" t="s">
        <v>463</v>
      </c>
      <c r="B114" s="38" t="s">
        <v>464</v>
      </c>
      <c r="C114" s="42">
        <v>1</v>
      </c>
      <c r="D114" s="51">
        <v>18</v>
      </c>
      <c r="E114" s="23" t="s">
        <v>465</v>
      </c>
    </row>
    <row r="115" spans="1:5" s="8" customFormat="1" ht="38.25">
      <c r="A115" s="38" t="s">
        <v>463</v>
      </c>
      <c r="B115" s="52" t="s">
        <v>466</v>
      </c>
      <c r="C115" s="47">
        <v>1</v>
      </c>
      <c r="D115" s="51">
        <v>8</v>
      </c>
      <c r="E115" s="50" t="s">
        <v>465</v>
      </c>
    </row>
    <row r="116" spans="1:5" s="8" customFormat="1" ht="38.25">
      <c r="A116" s="38" t="s">
        <v>463</v>
      </c>
      <c r="B116" s="52" t="s">
        <v>467</v>
      </c>
      <c r="C116" s="47">
        <v>1</v>
      </c>
      <c r="D116" s="51">
        <v>11</v>
      </c>
      <c r="E116" s="50" t="s">
        <v>465</v>
      </c>
    </row>
    <row r="117" spans="1:5" s="8" customFormat="1" ht="38.25">
      <c r="A117" s="38" t="s">
        <v>463</v>
      </c>
      <c r="B117" s="52" t="s">
        <v>468</v>
      </c>
      <c r="C117" s="47">
        <v>1</v>
      </c>
      <c r="D117" s="51">
        <v>38</v>
      </c>
      <c r="E117" s="50" t="s">
        <v>465</v>
      </c>
    </row>
    <row r="118" spans="1:5" s="8" customFormat="1" ht="38.25">
      <c r="A118" s="38" t="s">
        <v>463</v>
      </c>
      <c r="B118" s="52" t="s">
        <v>469</v>
      </c>
      <c r="C118" s="42">
        <v>1</v>
      </c>
      <c r="D118" s="51">
        <v>21</v>
      </c>
      <c r="E118" s="23" t="s">
        <v>465</v>
      </c>
    </row>
    <row r="119" spans="1:5" s="8" customFormat="1" ht="38.25">
      <c r="A119" s="38" t="s">
        <v>463</v>
      </c>
      <c r="B119" s="52" t="s">
        <v>470</v>
      </c>
      <c r="C119" s="47">
        <v>1</v>
      </c>
      <c r="D119" s="51">
        <v>51</v>
      </c>
      <c r="E119" s="50" t="s">
        <v>465</v>
      </c>
    </row>
    <row r="120" spans="1:5" s="8" customFormat="1" ht="38.25">
      <c r="A120" s="38" t="s">
        <v>463</v>
      </c>
      <c r="B120" s="52" t="s">
        <v>471</v>
      </c>
      <c r="C120" s="47">
        <v>1</v>
      </c>
      <c r="D120" s="51">
        <v>29</v>
      </c>
      <c r="E120" s="50" t="s">
        <v>465</v>
      </c>
    </row>
    <row r="121" spans="1:5" s="8" customFormat="1" ht="38.25">
      <c r="A121" s="38" t="s">
        <v>463</v>
      </c>
      <c r="B121" s="52" t="s">
        <v>472</v>
      </c>
      <c r="C121" s="47">
        <v>1</v>
      </c>
      <c r="D121" s="51">
        <v>22</v>
      </c>
      <c r="E121" s="50" t="s">
        <v>465</v>
      </c>
    </row>
    <row r="122" spans="1:5" s="8" customFormat="1" ht="38.25">
      <c r="A122" s="38" t="s">
        <v>473</v>
      </c>
      <c r="B122" s="38" t="s">
        <v>353</v>
      </c>
      <c r="C122" s="42">
        <v>1</v>
      </c>
      <c r="D122" s="43">
        <v>90</v>
      </c>
      <c r="E122" s="23" t="s">
        <v>354</v>
      </c>
    </row>
    <row r="123" spans="1:5" s="8" customFormat="1" ht="51">
      <c r="A123" s="38" t="s">
        <v>268</v>
      </c>
      <c r="B123" s="38" t="s">
        <v>269</v>
      </c>
      <c r="C123" s="39">
        <v>1</v>
      </c>
      <c r="D123" s="40">
        <v>11</v>
      </c>
      <c r="E123" s="41" t="s">
        <v>270</v>
      </c>
    </row>
    <row r="124" spans="1:5" s="8" customFormat="1" ht="51">
      <c r="A124" s="38" t="s">
        <v>268</v>
      </c>
      <c r="B124" s="38" t="s">
        <v>271</v>
      </c>
      <c r="C124" s="39">
        <v>1</v>
      </c>
      <c r="D124" s="40">
        <v>9.9</v>
      </c>
      <c r="E124" s="41" t="s">
        <v>270</v>
      </c>
    </row>
    <row r="125" spans="1:5" s="8" customFormat="1" ht="38.25">
      <c r="A125" s="38" t="s">
        <v>272</v>
      </c>
      <c r="B125" s="38" t="s">
        <v>273</v>
      </c>
      <c r="C125" s="39">
        <v>1</v>
      </c>
      <c r="D125" s="40">
        <v>11</v>
      </c>
      <c r="E125" s="41" t="s">
        <v>270</v>
      </c>
    </row>
    <row r="126" spans="1:5" s="8" customFormat="1" ht="38.25">
      <c r="A126" s="38" t="s">
        <v>274</v>
      </c>
      <c r="B126" s="38" t="s">
        <v>273</v>
      </c>
      <c r="C126" s="39">
        <v>1</v>
      </c>
      <c r="D126" s="40">
        <v>17</v>
      </c>
      <c r="E126" s="41" t="s">
        <v>270</v>
      </c>
    </row>
    <row r="127" spans="1:5" s="8" customFormat="1" ht="51">
      <c r="A127" s="38" t="s">
        <v>275</v>
      </c>
      <c r="B127" s="38" t="s">
        <v>276</v>
      </c>
      <c r="C127" s="39">
        <v>1</v>
      </c>
      <c r="D127" s="40">
        <v>9</v>
      </c>
      <c r="E127" s="41" t="s">
        <v>270</v>
      </c>
    </row>
    <row r="128" spans="1:5" s="8" customFormat="1" ht="38.25">
      <c r="A128" s="38" t="s">
        <v>277</v>
      </c>
      <c r="B128" s="38" t="s">
        <v>273</v>
      </c>
      <c r="C128" s="39">
        <v>1</v>
      </c>
      <c r="D128" s="40">
        <v>7</v>
      </c>
      <c r="E128" s="41" t="s">
        <v>270</v>
      </c>
    </row>
    <row r="129" spans="1:5" s="8" customFormat="1" ht="38.25">
      <c r="A129" s="38" t="s">
        <v>277</v>
      </c>
      <c r="B129" s="38" t="s">
        <v>278</v>
      </c>
      <c r="C129" s="39">
        <v>1</v>
      </c>
      <c r="D129" s="40">
        <v>9</v>
      </c>
      <c r="E129" s="41" t="s">
        <v>270</v>
      </c>
    </row>
    <row r="130" spans="1:5" s="8" customFormat="1" ht="38.25">
      <c r="A130" s="38" t="s">
        <v>279</v>
      </c>
      <c r="B130" s="38" t="s">
        <v>280</v>
      </c>
      <c r="C130" s="39">
        <v>1</v>
      </c>
      <c r="D130" s="40">
        <v>7</v>
      </c>
      <c r="E130" s="41" t="s">
        <v>270</v>
      </c>
    </row>
    <row r="131" spans="1:5" s="8" customFormat="1" ht="38.25">
      <c r="A131" s="38" t="s">
        <v>281</v>
      </c>
      <c r="B131" s="38" t="s">
        <v>282</v>
      </c>
      <c r="C131" s="39">
        <v>2</v>
      </c>
      <c r="D131" s="40">
        <v>21.4</v>
      </c>
      <c r="E131" s="41" t="s">
        <v>270</v>
      </c>
    </row>
    <row r="132" spans="1:5" s="8" customFormat="1" ht="38.25">
      <c r="A132" s="38" t="s">
        <v>283</v>
      </c>
      <c r="B132" s="38" t="s">
        <v>284</v>
      </c>
      <c r="C132" s="39">
        <v>1</v>
      </c>
      <c r="D132" s="40">
        <v>8</v>
      </c>
      <c r="E132" s="41" t="s">
        <v>270</v>
      </c>
    </row>
    <row r="133" spans="1:5" s="8" customFormat="1" ht="51">
      <c r="A133" s="38" t="s">
        <v>288</v>
      </c>
      <c r="B133" s="38" t="s">
        <v>289</v>
      </c>
      <c r="C133" s="39">
        <v>1</v>
      </c>
      <c r="D133" s="40">
        <v>11</v>
      </c>
      <c r="E133" s="41" t="s">
        <v>270</v>
      </c>
    </row>
    <row r="134" spans="1:5" s="8" customFormat="1" ht="51">
      <c r="A134" s="38" t="s">
        <v>285</v>
      </c>
      <c r="B134" s="38" t="s">
        <v>286</v>
      </c>
      <c r="C134" s="39">
        <v>3</v>
      </c>
      <c r="D134" s="40">
        <v>63</v>
      </c>
      <c r="E134" s="41" t="s">
        <v>287</v>
      </c>
    </row>
    <row r="135" spans="1:5" s="8" customFormat="1" ht="51">
      <c r="A135" s="38" t="s">
        <v>263</v>
      </c>
      <c r="B135" s="38" t="s">
        <v>264</v>
      </c>
      <c r="C135" s="42">
        <v>1</v>
      </c>
      <c r="D135" s="43">
        <v>17.3</v>
      </c>
      <c r="E135" s="41" t="s">
        <v>265</v>
      </c>
    </row>
    <row r="136" spans="1:5" s="8" customFormat="1" ht="38.25">
      <c r="A136" s="38" t="s">
        <v>474</v>
      </c>
      <c r="B136" s="38" t="s">
        <v>475</v>
      </c>
      <c r="C136" s="42">
        <v>1</v>
      </c>
      <c r="D136" s="43">
        <v>53.175</v>
      </c>
      <c r="E136" s="23" t="s">
        <v>476</v>
      </c>
    </row>
    <row r="137" spans="1:5" s="8" customFormat="1" ht="38.25">
      <c r="A137" s="38" t="s">
        <v>477</v>
      </c>
      <c r="B137" s="38" t="s">
        <v>475</v>
      </c>
      <c r="C137" s="42">
        <v>1</v>
      </c>
      <c r="D137" s="43">
        <v>67.87</v>
      </c>
      <c r="E137" s="23" t="s">
        <v>476</v>
      </c>
    </row>
    <row r="138" spans="1:5" s="8" customFormat="1" ht="38.25">
      <c r="A138" s="38" t="s">
        <v>478</v>
      </c>
      <c r="B138" s="38" t="s">
        <v>479</v>
      </c>
      <c r="C138" s="42">
        <v>1</v>
      </c>
      <c r="D138" s="43">
        <v>17</v>
      </c>
      <c r="E138" s="23" t="s">
        <v>480</v>
      </c>
    </row>
    <row r="139" spans="1:5" s="8" customFormat="1" ht="63.75">
      <c r="A139" s="38" t="s">
        <v>481</v>
      </c>
      <c r="B139" s="38" t="s">
        <v>482</v>
      </c>
      <c r="C139" s="42">
        <v>1</v>
      </c>
      <c r="D139" s="43">
        <v>10.77</v>
      </c>
      <c r="E139" s="23" t="s">
        <v>480</v>
      </c>
    </row>
    <row r="140" spans="1:5" s="8" customFormat="1" ht="38.25">
      <c r="A140" s="38" t="s">
        <v>18</v>
      </c>
      <c r="B140" s="38" t="s">
        <v>333</v>
      </c>
      <c r="C140" s="42">
        <v>2</v>
      </c>
      <c r="D140" s="43">
        <v>29.904</v>
      </c>
      <c r="E140" s="41" t="s">
        <v>309</v>
      </c>
    </row>
    <row r="141" spans="1:5" s="8" customFormat="1" ht="76.5">
      <c r="A141" s="38" t="s">
        <v>483</v>
      </c>
      <c r="B141" s="38" t="s">
        <v>475</v>
      </c>
      <c r="C141" s="42">
        <v>1</v>
      </c>
      <c r="D141" s="43">
        <v>82.589</v>
      </c>
      <c r="E141" s="23" t="s">
        <v>476</v>
      </c>
    </row>
    <row r="142" spans="1:5" s="8" customFormat="1" ht="102">
      <c r="A142" s="38" t="s">
        <v>484</v>
      </c>
      <c r="B142" s="38" t="s">
        <v>485</v>
      </c>
      <c r="C142" s="42">
        <v>2</v>
      </c>
      <c r="D142" s="43">
        <v>27.204</v>
      </c>
      <c r="E142" s="41" t="s">
        <v>309</v>
      </c>
    </row>
    <row r="143" spans="1:5" s="8" customFormat="1" ht="76.5">
      <c r="A143" s="38" t="s">
        <v>45</v>
      </c>
      <c r="B143" s="38" t="s">
        <v>485</v>
      </c>
      <c r="C143" s="42">
        <v>2</v>
      </c>
      <c r="D143" s="43">
        <v>27.204</v>
      </c>
      <c r="E143" s="41" t="s">
        <v>309</v>
      </c>
    </row>
    <row r="144" spans="1:5" s="8" customFormat="1" ht="114.75">
      <c r="A144" s="38" t="s">
        <v>486</v>
      </c>
      <c r="B144" s="38" t="s">
        <v>482</v>
      </c>
      <c r="C144" s="42">
        <v>1</v>
      </c>
      <c r="D144" s="43">
        <v>21.54</v>
      </c>
      <c r="E144" s="23" t="s">
        <v>476</v>
      </c>
    </row>
    <row r="145" spans="1:5" s="8" customFormat="1" ht="76.5">
      <c r="A145" s="38" t="s">
        <v>487</v>
      </c>
      <c r="B145" s="38" t="s">
        <v>434</v>
      </c>
      <c r="C145" s="42">
        <v>1</v>
      </c>
      <c r="D145" s="43">
        <v>14</v>
      </c>
      <c r="E145" s="23" t="s">
        <v>480</v>
      </c>
    </row>
    <row r="146" spans="1:5" s="8" customFormat="1" ht="76.5">
      <c r="A146" s="38" t="s">
        <v>488</v>
      </c>
      <c r="B146" s="38" t="s">
        <v>482</v>
      </c>
      <c r="C146" s="42">
        <v>1</v>
      </c>
      <c r="D146" s="43">
        <v>10.77</v>
      </c>
      <c r="E146" s="23" t="s">
        <v>476</v>
      </c>
    </row>
    <row r="147" spans="1:5" s="8" customFormat="1" ht="76.5">
      <c r="A147" s="38" t="s">
        <v>266</v>
      </c>
      <c r="B147" s="38" t="s">
        <v>485</v>
      </c>
      <c r="C147" s="42">
        <v>2</v>
      </c>
      <c r="D147" s="43">
        <v>19.896</v>
      </c>
      <c r="E147" s="41" t="s">
        <v>309</v>
      </c>
    </row>
    <row r="148" spans="1:5" s="8" customFormat="1" ht="76.5">
      <c r="A148" s="38" t="s">
        <v>489</v>
      </c>
      <c r="B148" s="38" t="s">
        <v>475</v>
      </c>
      <c r="C148" s="42">
        <v>1</v>
      </c>
      <c r="D148" s="43">
        <v>72.563</v>
      </c>
      <c r="E148" s="23" t="s">
        <v>476</v>
      </c>
    </row>
    <row r="149" spans="1:5" s="8" customFormat="1" ht="76.5">
      <c r="A149" s="38" t="s">
        <v>490</v>
      </c>
      <c r="B149" s="38" t="s">
        <v>491</v>
      </c>
      <c r="C149" s="42">
        <v>8</v>
      </c>
      <c r="D149" s="43">
        <v>58.368</v>
      </c>
      <c r="E149" s="41" t="s">
        <v>309</v>
      </c>
    </row>
    <row r="150" spans="1:5" s="8" customFormat="1" ht="76.5">
      <c r="A150" s="38" t="s">
        <v>490</v>
      </c>
      <c r="B150" s="38" t="s">
        <v>492</v>
      </c>
      <c r="C150" s="42">
        <v>1</v>
      </c>
      <c r="D150" s="43">
        <v>9.948</v>
      </c>
      <c r="E150" s="41" t="s">
        <v>309</v>
      </c>
    </row>
    <row r="151" spans="1:5" s="8" customFormat="1" ht="76.5">
      <c r="A151" s="38" t="s">
        <v>490</v>
      </c>
      <c r="B151" s="38" t="s">
        <v>485</v>
      </c>
      <c r="C151" s="42">
        <v>3</v>
      </c>
      <c r="D151" s="43">
        <v>29.844</v>
      </c>
      <c r="E151" s="41" t="s">
        <v>309</v>
      </c>
    </row>
    <row r="152" spans="1:5" s="8" customFormat="1" ht="76.5">
      <c r="A152" s="38" t="s">
        <v>43</v>
      </c>
      <c r="B152" s="38" t="s">
        <v>493</v>
      </c>
      <c r="C152" s="42">
        <v>1</v>
      </c>
      <c r="D152" s="43">
        <v>13.894</v>
      </c>
      <c r="E152" s="23" t="s">
        <v>201</v>
      </c>
    </row>
    <row r="153" spans="1:5" s="8" customFormat="1" ht="76.5">
      <c r="A153" s="38" t="s">
        <v>294</v>
      </c>
      <c r="B153" s="38" t="s">
        <v>485</v>
      </c>
      <c r="C153" s="42">
        <v>15</v>
      </c>
      <c r="D153" s="43">
        <v>204.03</v>
      </c>
      <c r="E153" s="41" t="s">
        <v>309</v>
      </c>
    </row>
    <row r="154" spans="1:5" s="8" customFormat="1" ht="38.25">
      <c r="A154" s="38" t="s">
        <v>494</v>
      </c>
      <c r="B154" s="38" t="s">
        <v>495</v>
      </c>
      <c r="C154" s="42">
        <v>1</v>
      </c>
      <c r="D154" s="43">
        <v>10.39</v>
      </c>
      <c r="E154" s="41" t="s">
        <v>496</v>
      </c>
    </row>
    <row r="155" spans="1:5" s="8" customFormat="1" ht="38.25">
      <c r="A155" s="38" t="s">
        <v>497</v>
      </c>
      <c r="B155" s="38" t="s">
        <v>498</v>
      </c>
      <c r="C155" s="42">
        <v>1</v>
      </c>
      <c r="D155" s="43">
        <v>33.8292</v>
      </c>
      <c r="E155" s="41" t="s">
        <v>419</v>
      </c>
    </row>
    <row r="156" spans="1:5" s="8" customFormat="1" ht="38.25">
      <c r="A156" s="38" t="s">
        <v>499</v>
      </c>
      <c r="B156" s="38" t="s">
        <v>500</v>
      </c>
      <c r="C156" s="42">
        <v>1</v>
      </c>
      <c r="D156" s="43">
        <v>22.059</v>
      </c>
      <c r="E156" s="41" t="s">
        <v>419</v>
      </c>
    </row>
    <row r="157" spans="1:5" s="8" customFormat="1" ht="38.25">
      <c r="A157" s="38" t="s">
        <v>272</v>
      </c>
      <c r="B157" s="38" t="s">
        <v>500</v>
      </c>
      <c r="C157" s="42">
        <v>1</v>
      </c>
      <c r="D157" s="43">
        <v>22.059</v>
      </c>
      <c r="E157" s="41" t="s">
        <v>419</v>
      </c>
    </row>
    <row r="158" spans="1:5" s="8" customFormat="1" ht="38.25">
      <c r="A158" s="38" t="s">
        <v>501</v>
      </c>
      <c r="B158" s="38" t="s">
        <v>502</v>
      </c>
      <c r="C158" s="42">
        <v>1</v>
      </c>
      <c r="D158" s="43">
        <v>17.0148</v>
      </c>
      <c r="E158" s="41" t="s">
        <v>419</v>
      </c>
    </row>
    <row r="159" spans="1:5" s="8" customFormat="1" ht="38.25">
      <c r="A159" s="38" t="s">
        <v>503</v>
      </c>
      <c r="B159" s="38" t="s">
        <v>502</v>
      </c>
      <c r="C159" s="42">
        <v>1</v>
      </c>
      <c r="D159" s="43">
        <v>17.0148</v>
      </c>
      <c r="E159" s="41" t="s">
        <v>419</v>
      </c>
    </row>
    <row r="160" spans="1:5" s="8" customFormat="1" ht="38.25">
      <c r="A160" s="38" t="s">
        <v>504</v>
      </c>
      <c r="B160" s="38" t="s">
        <v>505</v>
      </c>
      <c r="C160" s="42">
        <v>1</v>
      </c>
      <c r="D160" s="43">
        <v>34.902</v>
      </c>
      <c r="E160" s="41" t="s">
        <v>419</v>
      </c>
    </row>
    <row r="161" spans="1:5" s="8" customFormat="1" ht="38.25">
      <c r="A161" s="38" t="s">
        <v>506</v>
      </c>
      <c r="B161" s="38" t="s">
        <v>507</v>
      </c>
      <c r="C161" s="42">
        <v>1</v>
      </c>
      <c r="D161" s="43">
        <v>13.9182</v>
      </c>
      <c r="E161" s="41" t="s">
        <v>419</v>
      </c>
    </row>
    <row r="162" spans="1:5" s="8" customFormat="1" ht="38.25">
      <c r="A162" s="38" t="s">
        <v>508</v>
      </c>
      <c r="B162" s="38" t="s">
        <v>507</v>
      </c>
      <c r="C162" s="42">
        <v>1</v>
      </c>
      <c r="D162" s="43">
        <v>13.9182</v>
      </c>
      <c r="E162" s="41" t="s">
        <v>419</v>
      </c>
    </row>
    <row r="163" spans="1:5" s="8" customFormat="1" ht="38.25">
      <c r="A163" s="38" t="s">
        <v>509</v>
      </c>
      <c r="B163" s="38" t="s">
        <v>507</v>
      </c>
      <c r="C163" s="42">
        <v>1</v>
      </c>
      <c r="D163" s="43">
        <v>13.9182</v>
      </c>
      <c r="E163" s="41" t="s">
        <v>419</v>
      </c>
    </row>
    <row r="164" spans="1:5" s="8" customFormat="1" ht="38.25">
      <c r="A164" s="38" t="s">
        <v>281</v>
      </c>
      <c r="B164" s="38" t="s">
        <v>500</v>
      </c>
      <c r="C164" s="42">
        <v>1</v>
      </c>
      <c r="D164" s="43">
        <v>22.059</v>
      </c>
      <c r="E164" s="41" t="s">
        <v>419</v>
      </c>
    </row>
    <row r="165" spans="1:5" s="8" customFormat="1" ht="38.25">
      <c r="A165" s="38" t="s">
        <v>510</v>
      </c>
      <c r="B165" s="38" t="s">
        <v>500</v>
      </c>
      <c r="C165" s="42">
        <v>1</v>
      </c>
      <c r="D165" s="43">
        <v>22.059</v>
      </c>
      <c r="E165" s="41" t="s">
        <v>419</v>
      </c>
    </row>
    <row r="166" spans="1:5" s="8" customFormat="1" ht="38.25">
      <c r="A166" s="38" t="s">
        <v>511</v>
      </c>
      <c r="B166" s="38" t="s">
        <v>512</v>
      </c>
      <c r="C166" s="42">
        <v>1</v>
      </c>
      <c r="D166" s="43">
        <f>13.9182+15</f>
        <v>28.9182</v>
      </c>
      <c r="E166" s="41" t="s">
        <v>419</v>
      </c>
    </row>
    <row r="167" spans="1:5" s="8" customFormat="1" ht="38.25">
      <c r="A167" s="38" t="s">
        <v>513</v>
      </c>
      <c r="B167" s="38" t="s">
        <v>500</v>
      </c>
      <c r="C167" s="42">
        <v>1</v>
      </c>
      <c r="D167" s="43">
        <v>22.059</v>
      </c>
      <c r="E167" s="41" t="s">
        <v>419</v>
      </c>
    </row>
    <row r="168" spans="1:5" s="8" customFormat="1" ht="51">
      <c r="A168" s="38" t="s">
        <v>514</v>
      </c>
      <c r="B168" s="38" t="s">
        <v>507</v>
      </c>
      <c r="C168" s="42">
        <v>1</v>
      </c>
      <c r="D168" s="43">
        <v>13.9182</v>
      </c>
      <c r="E168" s="41" t="s">
        <v>419</v>
      </c>
    </row>
    <row r="169" spans="1:5" s="8" customFormat="1" ht="38.25">
      <c r="A169" s="38" t="s">
        <v>283</v>
      </c>
      <c r="B169" s="38" t="s">
        <v>502</v>
      </c>
      <c r="C169" s="42">
        <v>1</v>
      </c>
      <c r="D169" s="43">
        <v>7.707</v>
      </c>
      <c r="E169" s="41" t="s">
        <v>419</v>
      </c>
    </row>
    <row r="170" spans="1:5" s="8" customFormat="1" ht="38.25">
      <c r="A170" s="38" t="s">
        <v>494</v>
      </c>
      <c r="B170" s="38" t="s">
        <v>507</v>
      </c>
      <c r="C170" s="42">
        <v>1</v>
      </c>
      <c r="D170" s="43">
        <v>13.9182</v>
      </c>
      <c r="E170" s="41" t="s">
        <v>419</v>
      </c>
    </row>
    <row r="171" spans="1:5" s="8" customFormat="1" ht="51">
      <c r="A171" s="38" t="s">
        <v>515</v>
      </c>
      <c r="B171" s="38" t="s">
        <v>507</v>
      </c>
      <c r="C171" s="42">
        <v>1</v>
      </c>
      <c r="D171" s="43">
        <v>13.9182</v>
      </c>
      <c r="E171" s="41" t="s">
        <v>419</v>
      </c>
    </row>
    <row r="172" spans="1:5" s="8" customFormat="1" ht="38.25">
      <c r="A172" s="38" t="s">
        <v>516</v>
      </c>
      <c r="B172" s="38" t="s">
        <v>507</v>
      </c>
      <c r="C172" s="42">
        <v>1</v>
      </c>
      <c r="D172" s="43">
        <v>13.9182</v>
      </c>
      <c r="E172" s="41" t="s">
        <v>419</v>
      </c>
    </row>
    <row r="173" spans="1:5" s="8" customFormat="1" ht="38.25">
      <c r="A173" s="38" t="s">
        <v>517</v>
      </c>
      <c r="B173" s="38" t="s">
        <v>502</v>
      </c>
      <c r="C173" s="42">
        <v>1</v>
      </c>
      <c r="D173" s="43">
        <v>17.0148</v>
      </c>
      <c r="E173" s="41" t="s">
        <v>419</v>
      </c>
    </row>
    <row r="174" spans="1:5" s="8" customFormat="1" ht="38.25">
      <c r="A174" s="38" t="s">
        <v>518</v>
      </c>
      <c r="B174" s="38" t="s">
        <v>519</v>
      </c>
      <c r="C174" s="42">
        <v>1</v>
      </c>
      <c r="D174" s="43">
        <v>20.5002</v>
      </c>
      <c r="E174" s="41" t="s">
        <v>419</v>
      </c>
    </row>
    <row r="175" spans="1:5" s="8" customFormat="1" ht="38.25">
      <c r="A175" s="38" t="s">
        <v>520</v>
      </c>
      <c r="B175" s="38" t="s">
        <v>507</v>
      </c>
      <c r="C175" s="42">
        <v>1</v>
      </c>
      <c r="D175" s="43">
        <v>13.9182</v>
      </c>
      <c r="E175" s="41" t="s">
        <v>419</v>
      </c>
    </row>
    <row r="176" spans="1:5" s="8" customFormat="1" ht="51">
      <c r="A176" s="38" t="s">
        <v>521</v>
      </c>
      <c r="B176" s="38" t="s">
        <v>522</v>
      </c>
      <c r="C176" s="42">
        <v>1.1</v>
      </c>
      <c r="D176" s="43">
        <f>13.9182+0.147</f>
        <v>14.0652</v>
      </c>
      <c r="E176" s="41" t="s">
        <v>419</v>
      </c>
    </row>
    <row r="177" spans="1:5" s="8" customFormat="1" ht="38.25">
      <c r="A177" s="38" t="s">
        <v>523</v>
      </c>
      <c r="B177" s="38" t="s">
        <v>524</v>
      </c>
      <c r="C177" s="42">
        <v>1</v>
      </c>
      <c r="D177" s="43">
        <v>19.548</v>
      </c>
      <c r="E177" s="41" t="s">
        <v>419</v>
      </c>
    </row>
    <row r="178" spans="1:5" s="8" customFormat="1" ht="38.25">
      <c r="A178" s="38" t="s">
        <v>525</v>
      </c>
      <c r="B178" s="38" t="s">
        <v>507</v>
      </c>
      <c r="C178" s="42">
        <v>1</v>
      </c>
      <c r="D178" s="43">
        <v>13.9182</v>
      </c>
      <c r="E178" s="41" t="s">
        <v>419</v>
      </c>
    </row>
    <row r="179" spans="1:5" s="8" customFormat="1" ht="38.25">
      <c r="A179" s="38" t="s">
        <v>526</v>
      </c>
      <c r="B179" s="38" t="s">
        <v>507</v>
      </c>
      <c r="C179" s="42">
        <v>1</v>
      </c>
      <c r="D179" s="43">
        <v>13.9182</v>
      </c>
      <c r="E179" s="41" t="s">
        <v>419</v>
      </c>
    </row>
    <row r="180" spans="1:5" s="8" customFormat="1" ht="38.25">
      <c r="A180" s="38" t="s">
        <v>527</v>
      </c>
      <c r="B180" s="38" t="s">
        <v>528</v>
      </c>
      <c r="C180" s="42">
        <v>1</v>
      </c>
      <c r="D180" s="43">
        <v>16.166</v>
      </c>
      <c r="E180" s="41" t="s">
        <v>529</v>
      </c>
    </row>
    <row r="181" spans="1:5" s="8" customFormat="1" ht="76.5">
      <c r="A181" s="38" t="s">
        <v>530</v>
      </c>
      <c r="B181" s="38" t="s">
        <v>531</v>
      </c>
      <c r="C181" s="42">
        <v>1</v>
      </c>
      <c r="D181" s="43">
        <v>12.998</v>
      </c>
      <c r="E181" s="41" t="s">
        <v>352</v>
      </c>
    </row>
    <row r="182" spans="1:5" s="8" customFormat="1" ht="76.5">
      <c r="A182" s="38" t="s">
        <v>266</v>
      </c>
      <c r="B182" s="38" t="s">
        <v>532</v>
      </c>
      <c r="C182" s="42">
        <v>2</v>
      </c>
      <c r="D182" s="43">
        <v>17.851</v>
      </c>
      <c r="E182" s="41" t="s">
        <v>426</v>
      </c>
    </row>
    <row r="183" spans="1:5" s="8" customFormat="1" ht="76.5">
      <c r="A183" s="38" t="s">
        <v>45</v>
      </c>
      <c r="B183" s="38" t="s">
        <v>533</v>
      </c>
      <c r="C183" s="42">
        <v>3</v>
      </c>
      <c r="D183" s="43">
        <v>18.15</v>
      </c>
      <c r="E183" s="41" t="s">
        <v>47</v>
      </c>
    </row>
    <row r="184" spans="1:5" s="8" customFormat="1" ht="76.5">
      <c r="A184" s="38" t="s">
        <v>483</v>
      </c>
      <c r="B184" s="38" t="s">
        <v>333</v>
      </c>
      <c r="C184" s="42">
        <v>1</v>
      </c>
      <c r="D184" s="43">
        <v>13.512</v>
      </c>
      <c r="E184" s="41" t="s">
        <v>309</v>
      </c>
    </row>
    <row r="185" spans="1:5" s="8" customFormat="1" ht="76.5">
      <c r="A185" s="38" t="s">
        <v>534</v>
      </c>
      <c r="B185" s="38" t="s">
        <v>333</v>
      </c>
      <c r="C185" s="42">
        <v>2</v>
      </c>
      <c r="D185" s="43">
        <v>19.896</v>
      </c>
      <c r="E185" s="41" t="s">
        <v>309</v>
      </c>
    </row>
    <row r="186" spans="1:5" s="8" customFormat="1" ht="76.5">
      <c r="A186" s="38" t="s">
        <v>535</v>
      </c>
      <c r="B186" s="38" t="s">
        <v>536</v>
      </c>
      <c r="C186" s="42">
        <v>4</v>
      </c>
      <c r="D186" s="43">
        <v>54.048</v>
      </c>
      <c r="E186" s="41" t="s">
        <v>309</v>
      </c>
    </row>
    <row r="187" spans="1:5" s="8" customFormat="1" ht="76.5">
      <c r="A187" s="38" t="s">
        <v>490</v>
      </c>
      <c r="B187" s="38" t="s">
        <v>536</v>
      </c>
      <c r="C187" s="42">
        <v>5</v>
      </c>
      <c r="D187" s="43">
        <v>49.74</v>
      </c>
      <c r="E187" s="41" t="s">
        <v>309</v>
      </c>
    </row>
    <row r="188" spans="1:5" s="8" customFormat="1" ht="76.5">
      <c r="A188" s="38" t="s">
        <v>294</v>
      </c>
      <c r="B188" s="38" t="s">
        <v>333</v>
      </c>
      <c r="C188" s="42">
        <v>3</v>
      </c>
      <c r="D188" s="43">
        <v>29.844</v>
      </c>
      <c r="E188" s="41" t="s">
        <v>309</v>
      </c>
    </row>
    <row r="189" spans="1:5" s="8" customFormat="1" ht="76.5">
      <c r="A189" s="38" t="s">
        <v>537</v>
      </c>
      <c r="B189" s="38" t="s">
        <v>53</v>
      </c>
      <c r="C189" s="42">
        <v>1</v>
      </c>
      <c r="D189" s="43">
        <v>7.65</v>
      </c>
      <c r="E189" s="41" t="s">
        <v>309</v>
      </c>
    </row>
    <row r="190" spans="1:5" s="8" customFormat="1" ht="76.5">
      <c r="A190" s="38" t="s">
        <v>538</v>
      </c>
      <c r="B190" s="38" t="s">
        <v>519</v>
      </c>
      <c r="C190" s="42">
        <v>1</v>
      </c>
      <c r="D190" s="43">
        <v>20.5002</v>
      </c>
      <c r="E190" s="41" t="s">
        <v>419</v>
      </c>
    </row>
    <row r="191" spans="1:5" s="8" customFormat="1" ht="76.5">
      <c r="A191" s="38" t="s">
        <v>539</v>
      </c>
      <c r="B191" s="38" t="s">
        <v>519</v>
      </c>
      <c r="C191" s="42">
        <v>1</v>
      </c>
      <c r="D191" s="43">
        <v>20.5002</v>
      </c>
      <c r="E191" s="41" t="s">
        <v>419</v>
      </c>
    </row>
    <row r="192" spans="1:5" s="8" customFormat="1" ht="76.5">
      <c r="A192" s="38" t="s">
        <v>540</v>
      </c>
      <c r="B192" s="38" t="s">
        <v>498</v>
      </c>
      <c r="C192" s="42">
        <v>1</v>
      </c>
      <c r="D192" s="43">
        <v>24.4968</v>
      </c>
      <c r="E192" s="41" t="s">
        <v>419</v>
      </c>
    </row>
    <row r="193" spans="1:5" s="8" customFormat="1" ht="76.5">
      <c r="A193" s="38" t="s">
        <v>540</v>
      </c>
      <c r="B193" s="38" t="s">
        <v>541</v>
      </c>
      <c r="C193" s="42">
        <v>1</v>
      </c>
      <c r="D193" s="43">
        <v>32.994</v>
      </c>
      <c r="E193" s="41" t="s">
        <v>419</v>
      </c>
    </row>
    <row r="194" spans="1:5" s="8" customFormat="1" ht="76.5">
      <c r="A194" s="38" t="s">
        <v>542</v>
      </c>
      <c r="B194" s="38" t="s">
        <v>543</v>
      </c>
      <c r="C194" s="42">
        <v>1</v>
      </c>
      <c r="D194" s="43">
        <v>15.84</v>
      </c>
      <c r="E194" s="41" t="s">
        <v>419</v>
      </c>
    </row>
    <row r="195" spans="1:5" s="8" customFormat="1" ht="89.25">
      <c r="A195" s="38" t="s">
        <v>544</v>
      </c>
      <c r="B195" s="38" t="s">
        <v>500</v>
      </c>
      <c r="C195" s="42">
        <v>1</v>
      </c>
      <c r="D195" s="43">
        <v>22.059</v>
      </c>
      <c r="E195" s="41" t="s">
        <v>419</v>
      </c>
    </row>
    <row r="196" spans="1:5" s="8" customFormat="1" ht="114.75">
      <c r="A196" s="38" t="s">
        <v>486</v>
      </c>
      <c r="B196" s="38" t="s">
        <v>545</v>
      </c>
      <c r="C196" s="42">
        <v>1</v>
      </c>
      <c r="D196" s="43">
        <v>16.614</v>
      </c>
      <c r="E196" s="41" t="s">
        <v>419</v>
      </c>
    </row>
    <row r="197" spans="1:5" s="8" customFormat="1" ht="89.25">
      <c r="A197" s="38" t="s">
        <v>546</v>
      </c>
      <c r="B197" s="38" t="s">
        <v>541</v>
      </c>
      <c r="C197" s="42">
        <v>1</v>
      </c>
      <c r="D197" s="43">
        <v>32.994</v>
      </c>
      <c r="E197" s="41" t="s">
        <v>419</v>
      </c>
    </row>
    <row r="198" spans="1:5" s="8" customFormat="1" ht="89.25">
      <c r="A198" s="38" t="s">
        <v>311</v>
      </c>
      <c r="B198" s="38" t="s">
        <v>543</v>
      </c>
      <c r="C198" s="42">
        <v>1</v>
      </c>
      <c r="D198" s="43">
        <v>15.84</v>
      </c>
      <c r="E198" s="41" t="s">
        <v>419</v>
      </c>
    </row>
    <row r="199" spans="1:5" s="8" customFormat="1" ht="76.5">
      <c r="A199" s="38" t="s">
        <v>535</v>
      </c>
      <c r="B199" s="38" t="s">
        <v>541</v>
      </c>
      <c r="C199" s="42">
        <v>1</v>
      </c>
      <c r="D199" s="43">
        <v>32.994</v>
      </c>
      <c r="E199" s="41" t="s">
        <v>419</v>
      </c>
    </row>
    <row r="200" spans="1:5" s="8" customFormat="1" ht="76.5">
      <c r="A200" s="38" t="s">
        <v>547</v>
      </c>
      <c r="B200" s="38" t="s">
        <v>507</v>
      </c>
      <c r="C200" s="42">
        <v>1</v>
      </c>
      <c r="D200" s="43">
        <v>13.9182</v>
      </c>
      <c r="E200" s="41" t="s">
        <v>419</v>
      </c>
    </row>
    <row r="201" spans="1:5" s="8" customFormat="1" ht="76.5">
      <c r="A201" s="38" t="s">
        <v>548</v>
      </c>
      <c r="B201" s="38" t="s">
        <v>545</v>
      </c>
      <c r="C201" s="42">
        <v>1</v>
      </c>
      <c r="D201" s="43">
        <v>16.614</v>
      </c>
      <c r="E201" s="41" t="s">
        <v>419</v>
      </c>
    </row>
    <row r="202" spans="1:5" s="8" customFormat="1" ht="76.5">
      <c r="A202" s="38" t="s">
        <v>266</v>
      </c>
      <c r="B202" s="38" t="s">
        <v>507</v>
      </c>
      <c r="C202" s="42">
        <v>1</v>
      </c>
      <c r="D202" s="43">
        <v>13.9182</v>
      </c>
      <c r="E202" s="41" t="s">
        <v>419</v>
      </c>
    </row>
    <row r="203" spans="1:5" s="8" customFormat="1" ht="76.5">
      <c r="A203" s="38" t="s">
        <v>549</v>
      </c>
      <c r="B203" s="38" t="s">
        <v>507</v>
      </c>
      <c r="C203" s="42">
        <v>1</v>
      </c>
      <c r="D203" s="43">
        <v>13.9182</v>
      </c>
      <c r="E203" s="41" t="s">
        <v>419</v>
      </c>
    </row>
    <row r="204" spans="1:5" s="8" customFormat="1" ht="76.5">
      <c r="A204" s="38" t="s">
        <v>550</v>
      </c>
      <c r="B204" s="38" t="s">
        <v>500</v>
      </c>
      <c r="C204" s="42">
        <v>1</v>
      </c>
      <c r="D204" s="43">
        <v>22.059</v>
      </c>
      <c r="E204" s="41" t="s">
        <v>419</v>
      </c>
    </row>
    <row r="205" spans="1:5" s="8" customFormat="1" ht="76.5">
      <c r="A205" s="38" t="s">
        <v>294</v>
      </c>
      <c r="B205" s="38" t="s">
        <v>500</v>
      </c>
      <c r="C205" s="42">
        <v>1</v>
      </c>
      <c r="D205" s="43">
        <v>22.059</v>
      </c>
      <c r="E205" s="41" t="s">
        <v>419</v>
      </c>
    </row>
    <row r="206" spans="1:5" s="8" customFormat="1" ht="76.5">
      <c r="A206" s="38" t="s">
        <v>551</v>
      </c>
      <c r="B206" s="38" t="s">
        <v>498</v>
      </c>
      <c r="C206" s="42">
        <v>1</v>
      </c>
      <c r="D206" s="43">
        <v>33.8292</v>
      </c>
      <c r="E206" s="41" t="s">
        <v>419</v>
      </c>
    </row>
    <row r="207" spans="1:5" s="8" customFormat="1" ht="76.5">
      <c r="A207" s="38" t="s">
        <v>537</v>
      </c>
      <c r="B207" s="38" t="s">
        <v>552</v>
      </c>
      <c r="C207" s="42">
        <v>2</v>
      </c>
      <c r="D207" s="43">
        <v>30.933</v>
      </c>
      <c r="E207" s="41" t="s">
        <v>419</v>
      </c>
    </row>
    <row r="208" spans="1:5" s="8" customFormat="1" ht="76.5">
      <c r="A208" s="38" t="s">
        <v>553</v>
      </c>
      <c r="B208" s="38" t="s">
        <v>519</v>
      </c>
      <c r="C208" s="42">
        <v>1</v>
      </c>
      <c r="D208" s="43">
        <v>20.5002</v>
      </c>
      <c r="E208" s="41" t="s">
        <v>419</v>
      </c>
    </row>
    <row r="209" spans="1:5" s="8" customFormat="1" ht="76.5">
      <c r="A209" s="38" t="s">
        <v>554</v>
      </c>
      <c r="B209" s="38" t="s">
        <v>498</v>
      </c>
      <c r="C209" s="42">
        <v>1</v>
      </c>
      <c r="D209" s="43">
        <v>24.4968</v>
      </c>
      <c r="E209" s="41" t="s">
        <v>419</v>
      </c>
    </row>
    <row r="210" spans="1:5" s="8" customFormat="1" ht="76.5">
      <c r="A210" s="38" t="s">
        <v>554</v>
      </c>
      <c r="B210" s="38" t="s">
        <v>507</v>
      </c>
      <c r="C210" s="42">
        <v>1</v>
      </c>
      <c r="D210" s="43">
        <v>13.9182</v>
      </c>
      <c r="E210" s="41" t="s">
        <v>419</v>
      </c>
    </row>
    <row r="211" spans="1:5" s="8" customFormat="1" ht="76.5">
      <c r="A211" s="38" t="s">
        <v>554</v>
      </c>
      <c r="B211" s="38" t="s">
        <v>541</v>
      </c>
      <c r="C211" s="42">
        <v>1</v>
      </c>
      <c r="D211" s="43">
        <v>32.994</v>
      </c>
      <c r="E211" s="41" t="s">
        <v>419</v>
      </c>
    </row>
    <row r="212" spans="1:5" s="8" customFormat="1" ht="51">
      <c r="A212" s="38" t="s">
        <v>555</v>
      </c>
      <c r="B212" s="38" t="s">
        <v>498</v>
      </c>
      <c r="C212" s="42">
        <v>1</v>
      </c>
      <c r="D212" s="43">
        <v>33.8292</v>
      </c>
      <c r="E212" s="41" t="s">
        <v>419</v>
      </c>
    </row>
    <row r="213" spans="1:5" s="8" customFormat="1" ht="76.5">
      <c r="A213" s="38" t="s">
        <v>556</v>
      </c>
      <c r="B213" s="38" t="s">
        <v>507</v>
      </c>
      <c r="C213" s="42">
        <v>1</v>
      </c>
      <c r="D213" s="43">
        <v>13.9182</v>
      </c>
      <c r="E213" s="41" t="s">
        <v>419</v>
      </c>
    </row>
    <row r="214" spans="1:5" s="8" customFormat="1" ht="51">
      <c r="A214" s="38" t="s">
        <v>555</v>
      </c>
      <c r="B214" s="38" t="s">
        <v>333</v>
      </c>
      <c r="C214" s="42">
        <v>1</v>
      </c>
      <c r="D214" s="43">
        <v>7.934</v>
      </c>
      <c r="E214" s="41" t="s">
        <v>309</v>
      </c>
    </row>
    <row r="215" spans="1:5" s="8" customFormat="1" ht="89.25">
      <c r="A215" s="38" t="s">
        <v>311</v>
      </c>
      <c r="B215" s="38" t="s">
        <v>333</v>
      </c>
      <c r="C215" s="42">
        <v>1</v>
      </c>
      <c r="D215" s="43">
        <v>7.942</v>
      </c>
      <c r="E215" s="41" t="s">
        <v>309</v>
      </c>
    </row>
    <row r="216" spans="1:5" s="8" customFormat="1" ht="76.5">
      <c r="A216" s="38" t="s">
        <v>45</v>
      </c>
      <c r="B216" s="38" t="s">
        <v>333</v>
      </c>
      <c r="C216" s="42">
        <v>2</v>
      </c>
      <c r="D216" s="43">
        <v>23.604</v>
      </c>
      <c r="E216" s="41" t="s">
        <v>309</v>
      </c>
    </row>
    <row r="217" spans="1:5" s="8" customFormat="1" ht="76.5">
      <c r="A217" s="38" t="s">
        <v>557</v>
      </c>
      <c r="B217" s="38" t="s">
        <v>536</v>
      </c>
      <c r="C217" s="42">
        <v>15</v>
      </c>
      <c r="D217" s="43">
        <v>135.999</v>
      </c>
      <c r="E217" s="41" t="s">
        <v>309</v>
      </c>
    </row>
    <row r="218" spans="1:5" s="8" customFormat="1" ht="76.5">
      <c r="A218" s="38" t="s">
        <v>547</v>
      </c>
      <c r="B218" s="38" t="s">
        <v>333</v>
      </c>
      <c r="C218" s="42">
        <v>1</v>
      </c>
      <c r="D218" s="43">
        <v>8.748</v>
      </c>
      <c r="E218" s="41" t="s">
        <v>309</v>
      </c>
    </row>
    <row r="219" spans="1:5" s="8" customFormat="1" ht="51">
      <c r="A219" s="38" t="s">
        <v>38</v>
      </c>
      <c r="B219" s="38" t="s">
        <v>41</v>
      </c>
      <c r="C219" s="42">
        <v>1</v>
      </c>
      <c r="D219" s="43">
        <v>13.2875</v>
      </c>
      <c r="E219" s="41" t="s">
        <v>558</v>
      </c>
    </row>
    <row r="220" spans="1:5" s="8" customFormat="1" ht="38.25">
      <c r="A220" s="38" t="s">
        <v>559</v>
      </c>
      <c r="B220" s="38" t="s">
        <v>560</v>
      </c>
      <c r="C220" s="42">
        <v>2</v>
      </c>
      <c r="D220" s="43">
        <v>15.048</v>
      </c>
      <c r="E220" s="41" t="s">
        <v>561</v>
      </c>
    </row>
    <row r="221" spans="1:5" s="8" customFormat="1" ht="63.75">
      <c r="A221" s="38" t="s">
        <v>562</v>
      </c>
      <c r="B221" s="38" t="s">
        <v>304</v>
      </c>
      <c r="C221" s="42">
        <v>2</v>
      </c>
      <c r="D221" s="43">
        <v>14.69</v>
      </c>
      <c r="E221" s="41" t="s">
        <v>305</v>
      </c>
    </row>
    <row r="222" spans="1:5" s="8" customFormat="1" ht="89.25">
      <c r="A222" s="38" t="s">
        <v>546</v>
      </c>
      <c r="B222" s="38" t="s">
        <v>563</v>
      </c>
      <c r="C222" s="42">
        <v>1</v>
      </c>
      <c r="D222" s="43">
        <v>20.65</v>
      </c>
      <c r="E222" s="41" t="s">
        <v>309</v>
      </c>
    </row>
    <row r="223" spans="1:5" s="8" customFormat="1" ht="63.75">
      <c r="A223" s="38" t="s">
        <v>562</v>
      </c>
      <c r="B223" s="38" t="s">
        <v>135</v>
      </c>
      <c r="C223" s="42">
        <v>4</v>
      </c>
      <c r="D223" s="43">
        <v>95.3</v>
      </c>
      <c r="E223" s="41" t="s">
        <v>309</v>
      </c>
    </row>
    <row r="224" spans="1:5" s="8" customFormat="1" ht="38.25">
      <c r="A224" s="38" t="s">
        <v>564</v>
      </c>
      <c r="B224" s="38" t="s">
        <v>135</v>
      </c>
      <c r="C224" s="42">
        <v>1</v>
      </c>
      <c r="D224" s="43">
        <v>12</v>
      </c>
      <c r="E224" s="41" t="s">
        <v>309</v>
      </c>
    </row>
    <row r="225" spans="1:5" s="8" customFormat="1" ht="38.25">
      <c r="A225" s="38" t="s">
        <v>564</v>
      </c>
      <c r="B225" s="38" t="s">
        <v>333</v>
      </c>
      <c r="C225" s="42">
        <v>1</v>
      </c>
      <c r="D225" s="43">
        <v>14.952</v>
      </c>
      <c r="E225" s="41" t="s">
        <v>309</v>
      </c>
    </row>
    <row r="226" spans="1:5" s="8" customFormat="1" ht="51">
      <c r="A226" s="38" t="s">
        <v>521</v>
      </c>
      <c r="B226" s="38" t="s">
        <v>135</v>
      </c>
      <c r="C226" s="42">
        <v>1</v>
      </c>
      <c r="D226" s="43">
        <v>8</v>
      </c>
      <c r="E226" s="41" t="s">
        <v>309</v>
      </c>
    </row>
    <row r="227" spans="1:5" s="8" customFormat="1" ht="51">
      <c r="A227" s="38" t="s">
        <v>260</v>
      </c>
      <c r="B227" s="38" t="s">
        <v>347</v>
      </c>
      <c r="C227" s="42">
        <v>1</v>
      </c>
      <c r="D227" s="43">
        <v>13</v>
      </c>
      <c r="E227" s="41" t="s">
        <v>309</v>
      </c>
    </row>
    <row r="228" spans="1:5" s="8" customFormat="1" ht="89.25">
      <c r="A228" s="38" t="s">
        <v>565</v>
      </c>
      <c r="B228" s="38" t="s">
        <v>566</v>
      </c>
      <c r="C228" s="42">
        <v>1</v>
      </c>
      <c r="D228" s="43">
        <v>55</v>
      </c>
      <c r="E228" s="41" t="s">
        <v>309</v>
      </c>
    </row>
    <row r="229" spans="1:5" s="8" customFormat="1" ht="76.5">
      <c r="A229" s="38" t="s">
        <v>489</v>
      </c>
      <c r="B229" s="38" t="s">
        <v>566</v>
      </c>
      <c r="C229" s="42">
        <v>4</v>
      </c>
      <c r="D229" s="43">
        <v>76</v>
      </c>
      <c r="E229" s="41" t="s">
        <v>309</v>
      </c>
    </row>
    <row r="230" spans="1:5" s="8" customFormat="1" ht="76.5">
      <c r="A230" s="38" t="s">
        <v>567</v>
      </c>
      <c r="B230" s="38" t="s">
        <v>566</v>
      </c>
      <c r="C230" s="42">
        <v>1</v>
      </c>
      <c r="D230" s="43">
        <v>8.5</v>
      </c>
      <c r="E230" s="41" t="s">
        <v>309</v>
      </c>
    </row>
    <row r="231" spans="1:5" s="8" customFormat="1" ht="76.5">
      <c r="A231" s="38" t="s">
        <v>548</v>
      </c>
      <c r="B231" s="38" t="s">
        <v>566</v>
      </c>
      <c r="C231" s="42">
        <v>1</v>
      </c>
      <c r="D231" s="43">
        <v>18</v>
      </c>
      <c r="E231" s="41" t="s">
        <v>309</v>
      </c>
    </row>
    <row r="232" spans="1:5" s="8" customFormat="1" ht="76.5">
      <c r="A232" s="38" t="s">
        <v>535</v>
      </c>
      <c r="B232" s="38" t="s">
        <v>568</v>
      </c>
      <c r="C232" s="42">
        <v>7</v>
      </c>
      <c r="D232" s="43">
        <f>235.92231+7.07769</f>
        <v>243</v>
      </c>
      <c r="E232" s="41" t="s">
        <v>309</v>
      </c>
    </row>
    <row r="233" spans="1:5" s="8" customFormat="1" ht="76.5">
      <c r="A233" s="38" t="s">
        <v>292</v>
      </c>
      <c r="B233" s="38" t="s">
        <v>569</v>
      </c>
      <c r="C233" s="42">
        <v>1</v>
      </c>
      <c r="D233" s="43">
        <v>55</v>
      </c>
      <c r="E233" s="41" t="s">
        <v>309</v>
      </c>
    </row>
    <row r="234" spans="1:5" s="8" customFormat="1" ht="76.5">
      <c r="A234" s="38" t="s">
        <v>570</v>
      </c>
      <c r="B234" s="38" t="s">
        <v>569</v>
      </c>
      <c r="C234" s="42">
        <v>1</v>
      </c>
      <c r="D234" s="43">
        <v>40</v>
      </c>
      <c r="E234" s="41" t="s">
        <v>309</v>
      </c>
    </row>
    <row r="235" spans="1:5" s="8" customFormat="1" ht="89.25">
      <c r="A235" s="38" t="s">
        <v>311</v>
      </c>
      <c r="B235" s="38" t="s">
        <v>566</v>
      </c>
      <c r="C235" s="42">
        <v>1</v>
      </c>
      <c r="D235" s="43">
        <v>13</v>
      </c>
      <c r="E235" s="41" t="s">
        <v>309</v>
      </c>
    </row>
    <row r="236" spans="1:5" s="8" customFormat="1" ht="76.5">
      <c r="A236" s="38" t="s">
        <v>266</v>
      </c>
      <c r="B236" s="38" t="s">
        <v>571</v>
      </c>
      <c r="C236" s="42">
        <v>6</v>
      </c>
      <c r="D236" s="43">
        <f>69.41746+2.08254</f>
        <v>71.5</v>
      </c>
      <c r="E236" s="41" t="s">
        <v>309</v>
      </c>
    </row>
    <row r="237" spans="1:5" s="8" customFormat="1" ht="76.5">
      <c r="A237" s="38" t="s">
        <v>572</v>
      </c>
      <c r="B237" s="38" t="s">
        <v>566</v>
      </c>
      <c r="C237" s="42">
        <v>1</v>
      </c>
      <c r="D237" s="43">
        <v>68.5</v>
      </c>
      <c r="E237" s="41" t="s">
        <v>309</v>
      </c>
    </row>
    <row r="238" spans="1:5" s="8" customFormat="1" ht="76.5">
      <c r="A238" s="38" t="s">
        <v>266</v>
      </c>
      <c r="B238" s="38" t="s">
        <v>536</v>
      </c>
      <c r="C238" s="42">
        <v>2</v>
      </c>
      <c r="D238" s="43">
        <v>19.896</v>
      </c>
      <c r="E238" s="41" t="s">
        <v>309</v>
      </c>
    </row>
    <row r="239" spans="1:5" s="8" customFormat="1" ht="63.75">
      <c r="A239" s="38" t="s">
        <v>562</v>
      </c>
      <c r="B239" s="38" t="s">
        <v>333</v>
      </c>
      <c r="C239" s="42">
        <v>1</v>
      </c>
      <c r="D239" s="43">
        <v>14.952</v>
      </c>
      <c r="E239" s="41" t="s">
        <v>309</v>
      </c>
    </row>
    <row r="240" spans="1:5" s="8" customFormat="1" ht="63.75">
      <c r="A240" s="38" t="s">
        <v>562</v>
      </c>
      <c r="B240" s="38" t="s">
        <v>573</v>
      </c>
      <c r="C240" s="42">
        <v>2</v>
      </c>
      <c r="D240" s="43">
        <v>19.896</v>
      </c>
      <c r="E240" s="41" t="s">
        <v>309</v>
      </c>
    </row>
    <row r="241" spans="1:5" s="8" customFormat="1" ht="76.5">
      <c r="A241" s="38" t="s">
        <v>292</v>
      </c>
      <c r="B241" s="38" t="s">
        <v>333</v>
      </c>
      <c r="C241" s="42">
        <v>1</v>
      </c>
      <c r="D241" s="43">
        <v>21.996</v>
      </c>
      <c r="E241" s="41" t="s">
        <v>309</v>
      </c>
    </row>
    <row r="242" spans="1:5" s="8" customFormat="1" ht="76.5">
      <c r="A242" s="38" t="s">
        <v>574</v>
      </c>
      <c r="B242" s="38" t="s">
        <v>491</v>
      </c>
      <c r="C242" s="42">
        <v>2</v>
      </c>
      <c r="D242" s="43">
        <v>14.592</v>
      </c>
      <c r="E242" s="41" t="s">
        <v>309</v>
      </c>
    </row>
    <row r="243" spans="1:5" s="8" customFormat="1" ht="76.5">
      <c r="A243" s="38" t="s">
        <v>574</v>
      </c>
      <c r="B243" s="38" t="s">
        <v>575</v>
      </c>
      <c r="C243" s="42">
        <v>3</v>
      </c>
      <c r="D243" s="43">
        <v>36.584</v>
      </c>
      <c r="E243" s="41" t="s">
        <v>309</v>
      </c>
    </row>
    <row r="244" spans="1:5" s="8" customFormat="1" ht="76.5">
      <c r="A244" s="38" t="s">
        <v>542</v>
      </c>
      <c r="B244" s="38" t="s">
        <v>573</v>
      </c>
      <c r="C244" s="42">
        <v>4</v>
      </c>
      <c r="D244" s="43">
        <v>54.408</v>
      </c>
      <c r="E244" s="41" t="s">
        <v>309</v>
      </c>
    </row>
    <row r="245" spans="1:5" s="8" customFormat="1" ht="114.75">
      <c r="A245" s="38" t="s">
        <v>486</v>
      </c>
      <c r="B245" s="38" t="s">
        <v>573</v>
      </c>
      <c r="C245" s="42">
        <v>2</v>
      </c>
      <c r="D245" s="43">
        <v>27.204</v>
      </c>
      <c r="E245" s="41" t="s">
        <v>309</v>
      </c>
    </row>
    <row r="246" spans="1:5" s="8" customFormat="1" ht="76.5">
      <c r="A246" s="38" t="s">
        <v>570</v>
      </c>
      <c r="B246" s="38" t="s">
        <v>24</v>
      </c>
      <c r="C246" s="42">
        <v>1</v>
      </c>
      <c r="D246" s="43">
        <v>9.948</v>
      </c>
      <c r="E246" s="41" t="s">
        <v>309</v>
      </c>
    </row>
    <row r="247" spans="1:5" s="8" customFormat="1" ht="76.5">
      <c r="A247" s="38" t="s">
        <v>548</v>
      </c>
      <c r="B247" s="38" t="s">
        <v>573</v>
      </c>
      <c r="C247" s="42">
        <v>5</v>
      </c>
      <c r="D247" s="43">
        <v>49.74</v>
      </c>
      <c r="E247" s="41" t="s">
        <v>309</v>
      </c>
    </row>
    <row r="248" spans="1:5" s="8" customFormat="1" ht="76.5">
      <c r="A248" s="38" t="s">
        <v>266</v>
      </c>
      <c r="B248" s="38" t="s">
        <v>573</v>
      </c>
      <c r="C248" s="42">
        <v>18</v>
      </c>
      <c r="D248" s="43">
        <v>179.064</v>
      </c>
      <c r="E248" s="41" t="s">
        <v>309</v>
      </c>
    </row>
    <row r="249" spans="1:5" s="8" customFormat="1" ht="38.25">
      <c r="A249" s="38" t="s">
        <v>576</v>
      </c>
      <c r="B249" s="38" t="s">
        <v>333</v>
      </c>
      <c r="C249" s="42">
        <v>1</v>
      </c>
      <c r="D249" s="43">
        <v>14.952</v>
      </c>
      <c r="E249" s="41" t="s">
        <v>309</v>
      </c>
    </row>
    <row r="250" spans="1:5" s="8" customFormat="1" ht="38.25">
      <c r="A250" s="38" t="s">
        <v>281</v>
      </c>
      <c r="B250" s="38" t="s">
        <v>333</v>
      </c>
      <c r="C250" s="42">
        <v>1</v>
      </c>
      <c r="D250" s="43">
        <v>14.952</v>
      </c>
      <c r="E250" s="41" t="s">
        <v>309</v>
      </c>
    </row>
    <row r="251" spans="1:5" s="8" customFormat="1" ht="38.25">
      <c r="A251" s="38" t="s">
        <v>577</v>
      </c>
      <c r="B251" s="38" t="s">
        <v>578</v>
      </c>
      <c r="C251" s="42">
        <v>1</v>
      </c>
      <c r="D251" s="43">
        <v>7.296</v>
      </c>
      <c r="E251" s="41" t="s">
        <v>309</v>
      </c>
    </row>
    <row r="252" spans="1:5" s="8" customFormat="1" ht="38.25">
      <c r="A252" s="38" t="s">
        <v>272</v>
      </c>
      <c r="B252" s="38" t="s">
        <v>492</v>
      </c>
      <c r="C252" s="42">
        <v>2</v>
      </c>
      <c r="D252" s="43">
        <v>19.896</v>
      </c>
      <c r="E252" s="41" t="s">
        <v>309</v>
      </c>
    </row>
    <row r="253" spans="1:5" s="8" customFormat="1" ht="38.25">
      <c r="A253" s="38" t="s">
        <v>283</v>
      </c>
      <c r="B253" s="38" t="s">
        <v>492</v>
      </c>
      <c r="C253" s="42">
        <v>2</v>
      </c>
      <c r="D253" s="43">
        <v>28.596</v>
      </c>
      <c r="E253" s="41" t="s">
        <v>309</v>
      </c>
    </row>
    <row r="254" spans="1:5" s="8" customFormat="1" ht="38.25">
      <c r="A254" s="38" t="s">
        <v>18</v>
      </c>
      <c r="B254" s="38" t="s">
        <v>578</v>
      </c>
      <c r="C254" s="42">
        <v>1</v>
      </c>
      <c r="D254" s="43">
        <v>8.7</v>
      </c>
      <c r="E254" s="41" t="s">
        <v>309</v>
      </c>
    </row>
    <row r="255" spans="1:5" s="8" customFormat="1" ht="51">
      <c r="A255" s="38" t="s">
        <v>260</v>
      </c>
      <c r="B255" s="38" t="s">
        <v>536</v>
      </c>
      <c r="C255" s="42">
        <v>2</v>
      </c>
      <c r="D255" s="43">
        <v>43.992</v>
      </c>
      <c r="E255" s="41" t="s">
        <v>309</v>
      </c>
    </row>
    <row r="256" spans="1:5" s="8" customFormat="1" ht="51">
      <c r="A256" s="38" t="s">
        <v>268</v>
      </c>
      <c r="B256" s="38" t="s">
        <v>578</v>
      </c>
      <c r="C256" s="42">
        <v>2</v>
      </c>
      <c r="D256" s="43">
        <v>8.7</v>
      </c>
      <c r="E256" s="41" t="s">
        <v>309</v>
      </c>
    </row>
    <row r="257" spans="1:5" s="8" customFormat="1" ht="51">
      <c r="A257" s="38" t="s">
        <v>579</v>
      </c>
      <c r="B257" s="38" t="s">
        <v>492</v>
      </c>
      <c r="C257" s="42">
        <v>1</v>
      </c>
      <c r="D257" s="43">
        <v>14.298</v>
      </c>
      <c r="E257" s="41" t="s">
        <v>309</v>
      </c>
    </row>
    <row r="258" spans="1:5" s="8" customFormat="1" ht="76.5">
      <c r="A258" s="38" t="s">
        <v>489</v>
      </c>
      <c r="B258" s="38" t="s">
        <v>536</v>
      </c>
      <c r="C258" s="42">
        <v>7</v>
      </c>
      <c r="D258" s="43">
        <v>94.584</v>
      </c>
      <c r="E258" s="41" t="s">
        <v>309</v>
      </c>
    </row>
    <row r="259" spans="1:5" s="8" customFormat="1" ht="89.25">
      <c r="A259" s="38" t="s">
        <v>546</v>
      </c>
      <c r="B259" s="38" t="s">
        <v>333</v>
      </c>
      <c r="C259" s="42">
        <v>1</v>
      </c>
      <c r="D259" s="43">
        <v>9.948</v>
      </c>
      <c r="E259" s="41" t="s">
        <v>309</v>
      </c>
    </row>
    <row r="260" spans="1:5" s="8" customFormat="1" ht="89.25">
      <c r="A260" s="38" t="s">
        <v>565</v>
      </c>
      <c r="B260" s="38" t="s">
        <v>333</v>
      </c>
      <c r="C260" s="42">
        <v>1</v>
      </c>
      <c r="D260" s="43">
        <v>13.512</v>
      </c>
      <c r="E260" s="41" t="s">
        <v>309</v>
      </c>
    </row>
    <row r="261" spans="1:5" s="8" customFormat="1" ht="89.25">
      <c r="A261" s="38" t="s">
        <v>311</v>
      </c>
      <c r="B261" s="38" t="s">
        <v>536</v>
      </c>
      <c r="C261" s="42">
        <v>6</v>
      </c>
      <c r="D261" s="43">
        <v>59.688</v>
      </c>
      <c r="E261" s="41" t="s">
        <v>309</v>
      </c>
    </row>
    <row r="262" spans="1:5" s="8" customFormat="1" ht="38.25">
      <c r="A262" s="38" t="s">
        <v>580</v>
      </c>
      <c r="B262" s="38" t="s">
        <v>333</v>
      </c>
      <c r="C262" s="42">
        <v>1</v>
      </c>
      <c r="D262" s="43">
        <v>9.948</v>
      </c>
      <c r="E262" s="41" t="s">
        <v>309</v>
      </c>
    </row>
    <row r="263" spans="1:5" s="8" customFormat="1" ht="51">
      <c r="A263" s="38" t="s">
        <v>521</v>
      </c>
      <c r="B263" s="38" t="s">
        <v>333</v>
      </c>
      <c r="C263" s="42">
        <v>1</v>
      </c>
      <c r="D263" s="43">
        <v>9.948</v>
      </c>
      <c r="E263" s="41" t="s">
        <v>309</v>
      </c>
    </row>
    <row r="264" spans="1:5" s="8" customFormat="1" ht="38.25">
      <c r="A264" s="38" t="s">
        <v>581</v>
      </c>
      <c r="B264" s="38" t="s">
        <v>333</v>
      </c>
      <c r="C264" s="42">
        <v>1</v>
      </c>
      <c r="D264" s="43">
        <v>9.948</v>
      </c>
      <c r="E264" s="41" t="s">
        <v>309</v>
      </c>
    </row>
    <row r="265" spans="1:5" s="8" customFormat="1" ht="38.25">
      <c r="A265" s="38" t="s">
        <v>277</v>
      </c>
      <c r="B265" s="38" t="s">
        <v>333</v>
      </c>
      <c r="C265" s="42">
        <v>1</v>
      </c>
      <c r="D265" s="43">
        <v>9.948</v>
      </c>
      <c r="E265" s="41" t="s">
        <v>309</v>
      </c>
    </row>
    <row r="266" spans="1:5" s="8" customFormat="1" ht="38.25">
      <c r="A266" s="38" t="s">
        <v>509</v>
      </c>
      <c r="B266" s="38" t="s">
        <v>333</v>
      </c>
      <c r="C266" s="42">
        <v>1</v>
      </c>
      <c r="D266" s="43">
        <v>13.512</v>
      </c>
      <c r="E266" s="41" t="s">
        <v>309</v>
      </c>
    </row>
    <row r="267" spans="1:5" s="8" customFormat="1" ht="51">
      <c r="A267" s="38" t="s">
        <v>582</v>
      </c>
      <c r="B267" s="38" t="s">
        <v>333</v>
      </c>
      <c r="C267" s="42">
        <v>1</v>
      </c>
      <c r="D267" s="43">
        <v>13.512</v>
      </c>
      <c r="E267" s="41" t="s">
        <v>309</v>
      </c>
    </row>
    <row r="268" spans="1:5" s="8" customFormat="1" ht="38.25">
      <c r="A268" s="38" t="s">
        <v>581</v>
      </c>
      <c r="B268" s="38" t="s">
        <v>507</v>
      </c>
      <c r="C268" s="42">
        <v>1</v>
      </c>
      <c r="D268" s="43">
        <v>13.9182</v>
      </c>
      <c r="E268" s="41" t="s">
        <v>419</v>
      </c>
    </row>
    <row r="269" spans="1:5" s="8" customFormat="1" ht="51">
      <c r="A269" s="38" t="s">
        <v>268</v>
      </c>
      <c r="B269" s="38" t="s">
        <v>333</v>
      </c>
      <c r="C269" s="42">
        <v>2</v>
      </c>
      <c r="D269" s="43">
        <v>8.748</v>
      </c>
      <c r="E269" s="41" t="s">
        <v>309</v>
      </c>
    </row>
    <row r="270" spans="1:5" s="8" customFormat="1" ht="38.25">
      <c r="A270" s="38" t="s">
        <v>559</v>
      </c>
      <c r="B270" s="38" t="s">
        <v>333</v>
      </c>
      <c r="C270" s="42">
        <v>2</v>
      </c>
      <c r="D270" s="43">
        <v>17.496</v>
      </c>
      <c r="E270" s="41" t="s">
        <v>309</v>
      </c>
    </row>
    <row r="271" spans="1:5" s="8" customFormat="1" ht="76.5">
      <c r="A271" s="38" t="s">
        <v>548</v>
      </c>
      <c r="B271" s="38" t="s">
        <v>333</v>
      </c>
      <c r="C271" s="42">
        <v>1</v>
      </c>
      <c r="D271" s="43">
        <v>8.748</v>
      </c>
      <c r="E271" s="41" t="s">
        <v>309</v>
      </c>
    </row>
    <row r="272" spans="1:5" s="8" customFormat="1" ht="89.25">
      <c r="A272" s="38" t="s">
        <v>306</v>
      </c>
      <c r="B272" s="38" t="s">
        <v>536</v>
      </c>
      <c r="C272" s="42">
        <v>8</v>
      </c>
      <c r="D272" s="43">
        <v>69.984</v>
      </c>
      <c r="E272" s="41" t="s">
        <v>309</v>
      </c>
    </row>
    <row r="273" spans="1:5" s="8" customFormat="1" ht="76.5">
      <c r="A273" s="38" t="s">
        <v>535</v>
      </c>
      <c r="B273" s="38" t="s">
        <v>333</v>
      </c>
      <c r="C273" s="42">
        <v>1</v>
      </c>
      <c r="D273" s="43">
        <v>11.802</v>
      </c>
      <c r="E273" s="41" t="s">
        <v>309</v>
      </c>
    </row>
    <row r="274" spans="1:5" s="8" customFormat="1" ht="76.5">
      <c r="A274" s="38" t="s">
        <v>567</v>
      </c>
      <c r="B274" s="38" t="s">
        <v>536</v>
      </c>
      <c r="C274" s="42">
        <v>4</v>
      </c>
      <c r="D274" s="43">
        <v>47.208</v>
      </c>
      <c r="E274" s="41" t="s">
        <v>309</v>
      </c>
    </row>
    <row r="275" spans="1:5" s="8" customFormat="1" ht="89.25">
      <c r="A275" s="38" t="s">
        <v>311</v>
      </c>
      <c r="B275" s="38" t="s">
        <v>333</v>
      </c>
      <c r="C275" s="42">
        <v>1</v>
      </c>
      <c r="D275" s="43">
        <v>0.806</v>
      </c>
      <c r="E275" s="41" t="s">
        <v>309</v>
      </c>
    </row>
    <row r="276" spans="1:5" s="8" customFormat="1" ht="76.5">
      <c r="A276" s="38" t="s">
        <v>572</v>
      </c>
      <c r="B276" s="38" t="s">
        <v>333</v>
      </c>
      <c r="C276" s="42">
        <v>1</v>
      </c>
      <c r="D276" s="43">
        <v>9.948</v>
      </c>
      <c r="E276" s="41" t="s">
        <v>309</v>
      </c>
    </row>
    <row r="277" spans="1:5" s="8" customFormat="1" ht="25.5">
      <c r="A277" s="38" t="s">
        <v>583</v>
      </c>
      <c r="B277" s="38" t="s">
        <v>584</v>
      </c>
      <c r="C277" s="42">
        <v>2</v>
      </c>
      <c r="D277" s="43">
        <v>15.582</v>
      </c>
      <c r="E277" s="41" t="s">
        <v>309</v>
      </c>
    </row>
    <row r="278" spans="1:5" s="8" customFormat="1" ht="51">
      <c r="A278" s="38" t="s">
        <v>38</v>
      </c>
      <c r="B278" s="38" t="s">
        <v>39</v>
      </c>
      <c r="C278" s="42">
        <v>1</v>
      </c>
      <c r="D278" s="43">
        <v>30.83052</v>
      </c>
      <c r="E278" s="41" t="s">
        <v>585</v>
      </c>
    </row>
    <row r="279" spans="1:5" s="8" customFormat="1" ht="38.25">
      <c r="A279" s="38" t="s">
        <v>18</v>
      </c>
      <c r="B279" s="38" t="s">
        <v>586</v>
      </c>
      <c r="C279" s="42">
        <v>1</v>
      </c>
      <c r="D279" s="43">
        <v>36.6</v>
      </c>
      <c r="E279" s="41" t="s">
        <v>309</v>
      </c>
    </row>
    <row r="280" spans="1:5" s="8" customFormat="1" ht="63.75">
      <c r="A280" s="38" t="s">
        <v>587</v>
      </c>
      <c r="B280" s="38" t="s">
        <v>588</v>
      </c>
      <c r="C280" s="42">
        <v>2</v>
      </c>
      <c r="D280" s="43">
        <v>35.5</v>
      </c>
      <c r="E280" s="41" t="s">
        <v>419</v>
      </c>
    </row>
    <row r="281" spans="1:5" s="8" customFormat="1" ht="63.75">
      <c r="A281" s="38" t="s">
        <v>587</v>
      </c>
      <c r="B281" s="38" t="s">
        <v>589</v>
      </c>
      <c r="C281" s="42">
        <v>1</v>
      </c>
      <c r="D281" s="43">
        <v>11.5</v>
      </c>
      <c r="E281" s="41" t="s">
        <v>419</v>
      </c>
    </row>
    <row r="282" spans="1:5" s="8" customFormat="1" ht="38.25">
      <c r="A282" s="38" t="s">
        <v>590</v>
      </c>
      <c r="B282" s="38" t="s">
        <v>591</v>
      </c>
      <c r="C282" s="42">
        <v>1</v>
      </c>
      <c r="D282" s="43">
        <v>3</v>
      </c>
      <c r="E282" s="41" t="s">
        <v>592</v>
      </c>
    </row>
    <row r="283" spans="1:5" s="8" customFormat="1" ht="76.5">
      <c r="A283" s="38" t="s">
        <v>593</v>
      </c>
      <c r="B283" s="38" t="s">
        <v>341</v>
      </c>
      <c r="C283" s="42">
        <v>1</v>
      </c>
      <c r="D283" s="43">
        <v>26.171</v>
      </c>
      <c r="E283" s="41" t="s">
        <v>419</v>
      </c>
    </row>
    <row r="284" spans="1:5" s="8" customFormat="1" ht="76.5">
      <c r="A284" s="38" t="s">
        <v>594</v>
      </c>
      <c r="B284" s="38" t="s">
        <v>341</v>
      </c>
      <c r="C284" s="42">
        <v>1</v>
      </c>
      <c r="D284" s="43">
        <v>26.171</v>
      </c>
      <c r="E284" s="41" t="s">
        <v>419</v>
      </c>
    </row>
    <row r="285" spans="1:5" s="8" customFormat="1" ht="51">
      <c r="A285" s="38" t="s">
        <v>595</v>
      </c>
      <c r="B285" s="38" t="s">
        <v>264</v>
      </c>
      <c r="C285" s="42">
        <v>1</v>
      </c>
      <c r="D285" s="43">
        <v>23.5</v>
      </c>
      <c r="E285" s="41" t="s">
        <v>419</v>
      </c>
    </row>
    <row r="286" spans="1:5" s="8" customFormat="1" ht="51">
      <c r="A286" s="38" t="s">
        <v>268</v>
      </c>
      <c r="B286" s="38" t="s">
        <v>596</v>
      </c>
      <c r="C286" s="42">
        <v>1</v>
      </c>
      <c r="D286" s="43">
        <v>10.319</v>
      </c>
      <c r="E286" s="41" t="s">
        <v>419</v>
      </c>
    </row>
    <row r="287" spans="1:5" s="8" customFormat="1" ht="51">
      <c r="A287" s="38" t="s">
        <v>597</v>
      </c>
      <c r="B287" s="38" t="s">
        <v>280</v>
      </c>
      <c r="C287" s="42">
        <v>1</v>
      </c>
      <c r="D287" s="43">
        <v>11</v>
      </c>
      <c r="E287" s="41" t="s">
        <v>419</v>
      </c>
    </row>
    <row r="288" spans="1:5" s="8" customFormat="1" ht="38.25">
      <c r="A288" s="38" t="s">
        <v>274</v>
      </c>
      <c r="B288" s="38" t="s">
        <v>598</v>
      </c>
      <c r="C288" s="42">
        <v>1</v>
      </c>
      <c r="D288" s="43">
        <v>10.319</v>
      </c>
      <c r="E288" s="41" t="s">
        <v>419</v>
      </c>
    </row>
    <row r="289" spans="1:5" s="8" customFormat="1" ht="38.25">
      <c r="A289" s="38" t="s">
        <v>277</v>
      </c>
      <c r="B289" s="38" t="s">
        <v>280</v>
      </c>
      <c r="C289" s="42">
        <v>1</v>
      </c>
      <c r="D289" s="43">
        <v>11</v>
      </c>
      <c r="E289" s="41" t="s">
        <v>419</v>
      </c>
    </row>
    <row r="290" spans="1:5" s="8" customFormat="1" ht="38.25">
      <c r="A290" s="38" t="s">
        <v>599</v>
      </c>
      <c r="B290" s="38" t="s">
        <v>280</v>
      </c>
      <c r="C290" s="42">
        <v>1</v>
      </c>
      <c r="D290" s="43">
        <v>11</v>
      </c>
      <c r="E290" s="41" t="s">
        <v>419</v>
      </c>
    </row>
    <row r="291" spans="1:5" s="8" customFormat="1" ht="38.25">
      <c r="A291" s="38" t="s">
        <v>600</v>
      </c>
      <c r="B291" s="38" t="s">
        <v>598</v>
      </c>
      <c r="C291" s="42">
        <v>1</v>
      </c>
      <c r="D291" s="43">
        <v>10.319</v>
      </c>
      <c r="E291" s="41" t="s">
        <v>419</v>
      </c>
    </row>
    <row r="292" spans="1:5" s="8" customFormat="1" ht="38.25">
      <c r="A292" s="38" t="s">
        <v>281</v>
      </c>
      <c r="B292" s="38" t="s">
        <v>598</v>
      </c>
      <c r="C292" s="42">
        <v>1</v>
      </c>
      <c r="D292" s="43">
        <v>10.319</v>
      </c>
      <c r="E292" s="41" t="s">
        <v>419</v>
      </c>
    </row>
    <row r="293" spans="1:5" s="8" customFormat="1" ht="38.25">
      <c r="A293" s="38" t="s">
        <v>477</v>
      </c>
      <c r="B293" s="38" t="s">
        <v>264</v>
      </c>
      <c r="C293" s="42">
        <v>1</v>
      </c>
      <c r="D293" s="43">
        <v>23.5</v>
      </c>
      <c r="E293" s="41" t="s">
        <v>419</v>
      </c>
    </row>
    <row r="294" spans="1:5" s="8" customFormat="1" ht="38.25">
      <c r="A294" s="38" t="s">
        <v>601</v>
      </c>
      <c r="B294" s="38" t="s">
        <v>341</v>
      </c>
      <c r="C294" s="42">
        <v>1</v>
      </c>
      <c r="D294" s="43">
        <v>20.333</v>
      </c>
      <c r="E294" s="41" t="s">
        <v>419</v>
      </c>
    </row>
    <row r="295" spans="1:5" s="8" customFormat="1" ht="51">
      <c r="A295" s="38" t="s">
        <v>602</v>
      </c>
      <c r="B295" s="38" t="s">
        <v>280</v>
      </c>
      <c r="C295" s="42">
        <v>1</v>
      </c>
      <c r="D295" s="43">
        <v>11</v>
      </c>
      <c r="E295" s="41" t="s">
        <v>419</v>
      </c>
    </row>
    <row r="296" spans="1:5" s="8" customFormat="1" ht="38.25">
      <c r="A296" s="38" t="s">
        <v>603</v>
      </c>
      <c r="B296" s="38" t="s">
        <v>598</v>
      </c>
      <c r="C296" s="42">
        <v>1</v>
      </c>
      <c r="D296" s="43">
        <v>10.319</v>
      </c>
      <c r="E296" s="41" t="s">
        <v>419</v>
      </c>
    </row>
    <row r="297" spans="1:5" s="8" customFormat="1" ht="38.25">
      <c r="A297" s="38" t="s">
        <v>590</v>
      </c>
      <c r="B297" s="38" t="s">
        <v>598</v>
      </c>
      <c r="C297" s="42">
        <v>1</v>
      </c>
      <c r="D297" s="43">
        <v>10.319</v>
      </c>
      <c r="E297" s="41" t="s">
        <v>419</v>
      </c>
    </row>
    <row r="298" spans="1:5" s="8" customFormat="1" ht="51">
      <c r="A298" s="38" t="s">
        <v>604</v>
      </c>
      <c r="B298" s="38" t="s">
        <v>341</v>
      </c>
      <c r="C298" s="42">
        <v>1</v>
      </c>
      <c r="D298" s="43">
        <v>28.871</v>
      </c>
      <c r="E298" s="41" t="s">
        <v>419</v>
      </c>
    </row>
    <row r="299" spans="1:5" s="8" customFormat="1" ht="51">
      <c r="A299" s="38" t="s">
        <v>605</v>
      </c>
      <c r="B299" s="38" t="s">
        <v>598</v>
      </c>
      <c r="C299" s="42">
        <v>1</v>
      </c>
      <c r="D299" s="43">
        <v>10.319</v>
      </c>
      <c r="E299" s="41" t="s">
        <v>419</v>
      </c>
    </row>
    <row r="300" spans="1:5" s="8" customFormat="1" ht="38.25">
      <c r="A300" s="38" t="s">
        <v>606</v>
      </c>
      <c r="B300" s="38" t="s">
        <v>607</v>
      </c>
      <c r="C300" s="42">
        <v>1</v>
      </c>
      <c r="D300" s="43">
        <v>10.125</v>
      </c>
      <c r="E300" s="41" t="s">
        <v>419</v>
      </c>
    </row>
    <row r="301" spans="1:5" s="8" customFormat="1" ht="38.25">
      <c r="A301" s="38" t="s">
        <v>608</v>
      </c>
      <c r="B301" s="38" t="s">
        <v>598</v>
      </c>
      <c r="C301" s="42">
        <v>1</v>
      </c>
      <c r="D301" s="43">
        <v>10.319</v>
      </c>
      <c r="E301" s="41" t="s">
        <v>419</v>
      </c>
    </row>
    <row r="302" spans="1:5" s="8" customFormat="1" ht="25.5">
      <c r="A302" s="38" t="s">
        <v>609</v>
      </c>
      <c r="B302" s="38" t="s">
        <v>264</v>
      </c>
      <c r="C302" s="42">
        <v>1</v>
      </c>
      <c r="D302" s="43">
        <v>19</v>
      </c>
      <c r="E302" s="41" t="s">
        <v>419</v>
      </c>
    </row>
    <row r="303" spans="1:5" s="8" customFormat="1" ht="38.25">
      <c r="A303" s="38" t="s">
        <v>610</v>
      </c>
      <c r="B303" s="38" t="s">
        <v>341</v>
      </c>
      <c r="C303" s="42">
        <v>1</v>
      </c>
      <c r="D303" s="43">
        <v>28.871</v>
      </c>
      <c r="E303" s="41" t="s">
        <v>419</v>
      </c>
    </row>
    <row r="304" spans="1:5" s="8" customFormat="1" ht="51">
      <c r="A304" s="38" t="s">
        <v>611</v>
      </c>
      <c r="B304" s="38" t="s">
        <v>598</v>
      </c>
      <c r="C304" s="42">
        <v>1</v>
      </c>
      <c r="D304" s="43">
        <v>10.319</v>
      </c>
      <c r="E304" s="41" t="s">
        <v>419</v>
      </c>
    </row>
    <row r="305" spans="1:5" s="8" customFormat="1" ht="63.75">
      <c r="A305" s="38" t="s">
        <v>612</v>
      </c>
      <c r="B305" s="38" t="s">
        <v>280</v>
      </c>
      <c r="C305" s="42">
        <v>1</v>
      </c>
      <c r="D305" s="43">
        <v>11</v>
      </c>
      <c r="E305" s="41" t="s">
        <v>419</v>
      </c>
    </row>
    <row r="306" spans="1:5" s="8" customFormat="1" ht="51">
      <c r="A306" s="38" t="s">
        <v>613</v>
      </c>
      <c r="B306" s="38" t="s">
        <v>598</v>
      </c>
      <c r="C306" s="42">
        <v>1</v>
      </c>
      <c r="D306" s="43">
        <v>10.319</v>
      </c>
      <c r="E306" s="41" t="s">
        <v>419</v>
      </c>
    </row>
    <row r="307" spans="1:5" s="8" customFormat="1" ht="38.25">
      <c r="A307" s="38" t="s">
        <v>614</v>
      </c>
      <c r="B307" s="38" t="s">
        <v>615</v>
      </c>
      <c r="C307" s="42">
        <v>2</v>
      </c>
      <c r="D307" s="43">
        <f>28.871+0.6</f>
        <v>29.471</v>
      </c>
      <c r="E307" s="41" t="s">
        <v>419</v>
      </c>
    </row>
    <row r="308" spans="1:5" s="8" customFormat="1" ht="38.25">
      <c r="A308" s="38" t="s">
        <v>616</v>
      </c>
      <c r="B308" s="38" t="s">
        <v>598</v>
      </c>
      <c r="C308" s="42">
        <v>1</v>
      </c>
      <c r="D308" s="43">
        <v>10.319</v>
      </c>
      <c r="E308" s="41" t="s">
        <v>419</v>
      </c>
    </row>
    <row r="309" spans="1:5" s="8" customFormat="1" ht="51">
      <c r="A309" s="38" t="s">
        <v>617</v>
      </c>
      <c r="B309" s="38" t="s">
        <v>598</v>
      </c>
      <c r="C309" s="42">
        <v>1</v>
      </c>
      <c r="D309" s="43">
        <v>10.319</v>
      </c>
      <c r="E309" s="41" t="s">
        <v>419</v>
      </c>
    </row>
    <row r="310" spans="1:5" s="8" customFormat="1" ht="63.75">
      <c r="A310" s="38" t="s">
        <v>618</v>
      </c>
      <c r="B310" s="38" t="s">
        <v>598</v>
      </c>
      <c r="C310" s="42">
        <v>1</v>
      </c>
      <c r="D310" s="43">
        <v>10.319</v>
      </c>
      <c r="E310" s="41" t="s">
        <v>419</v>
      </c>
    </row>
    <row r="311" spans="1:5" s="8" customFormat="1" ht="51">
      <c r="A311" s="38" t="s">
        <v>619</v>
      </c>
      <c r="B311" s="38" t="s">
        <v>620</v>
      </c>
      <c r="C311" s="42">
        <v>2</v>
      </c>
      <c r="D311" s="43">
        <v>12.319</v>
      </c>
      <c r="E311" s="41" t="s">
        <v>419</v>
      </c>
    </row>
    <row r="312" spans="1:5" s="8" customFormat="1" ht="38.25">
      <c r="A312" s="38" t="s">
        <v>526</v>
      </c>
      <c r="B312" s="38" t="s">
        <v>598</v>
      </c>
      <c r="C312" s="42">
        <v>1</v>
      </c>
      <c r="D312" s="43">
        <v>10.319</v>
      </c>
      <c r="E312" s="41" t="s">
        <v>419</v>
      </c>
    </row>
    <row r="313" spans="1:5" s="8" customFormat="1" ht="38.25">
      <c r="A313" s="38" t="s">
        <v>621</v>
      </c>
      <c r="B313" s="38" t="s">
        <v>264</v>
      </c>
      <c r="C313" s="42">
        <v>1</v>
      </c>
      <c r="D313" s="43">
        <v>23.5</v>
      </c>
      <c r="E313" s="41" t="s">
        <v>419</v>
      </c>
    </row>
    <row r="314" spans="1:5" s="8" customFormat="1" ht="38.25">
      <c r="A314" s="38" t="s">
        <v>474</v>
      </c>
      <c r="B314" s="38" t="s">
        <v>622</v>
      </c>
      <c r="C314" s="42">
        <v>2</v>
      </c>
      <c r="D314" s="43">
        <f>2.848+10.319</f>
        <v>13.167000000000002</v>
      </c>
      <c r="E314" s="41" t="s">
        <v>419</v>
      </c>
    </row>
    <row r="315" spans="1:5" s="8" customFormat="1" ht="38.25">
      <c r="A315" s="38" t="s">
        <v>279</v>
      </c>
      <c r="B315" s="38" t="s">
        <v>623</v>
      </c>
      <c r="C315" s="42">
        <v>1</v>
      </c>
      <c r="D315" s="43">
        <v>58</v>
      </c>
      <c r="E315" s="41" t="s">
        <v>419</v>
      </c>
    </row>
    <row r="316" spans="1:5" s="8" customFormat="1" ht="51">
      <c r="A316" s="38" t="s">
        <v>263</v>
      </c>
      <c r="B316" s="38" t="s">
        <v>282</v>
      </c>
      <c r="C316" s="42">
        <v>7</v>
      </c>
      <c r="D316" s="43">
        <f>43.8+28.5</f>
        <v>72.3</v>
      </c>
      <c r="E316" s="41" t="s">
        <v>419</v>
      </c>
    </row>
    <row r="317" spans="1:5" s="8" customFormat="1" ht="51">
      <c r="A317" s="38" t="s">
        <v>288</v>
      </c>
      <c r="B317" s="38" t="s">
        <v>589</v>
      </c>
      <c r="C317" s="42">
        <v>1</v>
      </c>
      <c r="D317" s="43">
        <v>7.2</v>
      </c>
      <c r="E317" s="41" t="s">
        <v>419</v>
      </c>
    </row>
    <row r="318" spans="1:5" s="8" customFormat="1" ht="51">
      <c r="A318" s="38" t="s">
        <v>275</v>
      </c>
      <c r="B318" s="38" t="s">
        <v>624</v>
      </c>
      <c r="C318" s="42">
        <v>1</v>
      </c>
      <c r="D318" s="43">
        <v>31</v>
      </c>
      <c r="E318" s="41" t="s">
        <v>419</v>
      </c>
    </row>
    <row r="319" spans="1:5" s="8" customFormat="1" ht="38.25">
      <c r="A319" s="38" t="s">
        <v>283</v>
      </c>
      <c r="B319" s="38" t="s">
        <v>625</v>
      </c>
      <c r="C319" s="42">
        <v>1</v>
      </c>
      <c r="D319" s="43">
        <v>0.668</v>
      </c>
      <c r="E319" s="23" t="s">
        <v>561</v>
      </c>
    </row>
    <row r="320" spans="1:5" s="8" customFormat="1" ht="51">
      <c r="A320" s="38" t="s">
        <v>288</v>
      </c>
      <c r="B320" s="38" t="s">
        <v>584</v>
      </c>
      <c r="C320" s="42">
        <v>1</v>
      </c>
      <c r="D320" s="43">
        <v>0.292</v>
      </c>
      <c r="E320" s="23" t="s">
        <v>626</v>
      </c>
    </row>
    <row r="321" spans="1:5" s="8" customFormat="1" ht="76.5">
      <c r="A321" s="38" t="s">
        <v>627</v>
      </c>
      <c r="B321" s="38" t="s">
        <v>628</v>
      </c>
      <c r="C321" s="42">
        <v>1</v>
      </c>
      <c r="D321" s="43">
        <v>9.739</v>
      </c>
      <c r="E321" s="23" t="s">
        <v>629</v>
      </c>
    </row>
    <row r="322" spans="1:5" s="8" customFormat="1" ht="76.5">
      <c r="A322" s="38" t="s">
        <v>630</v>
      </c>
      <c r="B322" s="38" t="s">
        <v>441</v>
      </c>
      <c r="C322" s="42">
        <v>1</v>
      </c>
      <c r="D322" s="43">
        <v>7.2</v>
      </c>
      <c r="E322" s="41" t="s">
        <v>419</v>
      </c>
    </row>
    <row r="323" spans="1:5" s="8" customFormat="1" ht="51">
      <c r="A323" s="38" t="s">
        <v>631</v>
      </c>
      <c r="B323" s="38" t="s">
        <v>632</v>
      </c>
      <c r="C323" s="42">
        <v>1</v>
      </c>
      <c r="D323" s="43">
        <v>7.2</v>
      </c>
      <c r="E323" s="23" t="s">
        <v>633</v>
      </c>
    </row>
    <row r="324" spans="1:5" s="8" customFormat="1" ht="89.25">
      <c r="A324" s="38" t="s">
        <v>544</v>
      </c>
      <c r="B324" s="38" t="s">
        <v>634</v>
      </c>
      <c r="C324" s="42">
        <v>1</v>
      </c>
      <c r="D324" s="43">
        <v>29.954</v>
      </c>
      <c r="E324" s="23" t="s">
        <v>259</v>
      </c>
    </row>
    <row r="325" spans="1:5" s="8" customFormat="1" ht="76.5">
      <c r="A325" s="38" t="s">
        <v>530</v>
      </c>
      <c r="B325" s="38" t="s">
        <v>635</v>
      </c>
      <c r="C325" s="42">
        <v>1</v>
      </c>
      <c r="D325" s="43">
        <v>9.238</v>
      </c>
      <c r="E325" s="23" t="s">
        <v>636</v>
      </c>
    </row>
    <row r="326" spans="1:5" s="8" customFormat="1" ht="76.5">
      <c r="A326" s="38" t="s">
        <v>637</v>
      </c>
      <c r="B326" s="38" t="s">
        <v>638</v>
      </c>
      <c r="C326" s="42">
        <v>1</v>
      </c>
      <c r="D326" s="43">
        <v>25</v>
      </c>
      <c r="E326" s="41" t="s">
        <v>419</v>
      </c>
    </row>
    <row r="327" spans="1:5" s="8" customFormat="1" ht="76.5">
      <c r="A327" s="38" t="s">
        <v>639</v>
      </c>
      <c r="B327" s="38" t="s">
        <v>264</v>
      </c>
      <c r="C327" s="42">
        <v>1</v>
      </c>
      <c r="D327" s="43">
        <v>8.459</v>
      </c>
      <c r="E327" s="41" t="s">
        <v>419</v>
      </c>
    </row>
    <row r="328" spans="1:5" s="8" customFormat="1" ht="76.5">
      <c r="A328" s="38" t="s">
        <v>534</v>
      </c>
      <c r="B328" s="38" t="s">
        <v>638</v>
      </c>
      <c r="C328" s="42">
        <v>1</v>
      </c>
      <c r="D328" s="43">
        <v>25</v>
      </c>
      <c r="E328" s="41" t="s">
        <v>419</v>
      </c>
    </row>
    <row r="329" spans="1:5" s="8" customFormat="1" ht="89.25">
      <c r="A329" s="38" t="s">
        <v>311</v>
      </c>
      <c r="B329" s="38" t="s">
        <v>638</v>
      </c>
      <c r="C329" s="42">
        <v>1</v>
      </c>
      <c r="D329" s="43">
        <v>25</v>
      </c>
      <c r="E329" s="41" t="s">
        <v>419</v>
      </c>
    </row>
    <row r="330" spans="1:5" s="8" customFormat="1" ht="89.25">
      <c r="A330" s="38" t="s">
        <v>640</v>
      </c>
      <c r="B330" s="38" t="s">
        <v>638</v>
      </c>
      <c r="C330" s="42">
        <v>1</v>
      </c>
      <c r="D330" s="43">
        <v>25</v>
      </c>
      <c r="E330" s="41" t="s">
        <v>419</v>
      </c>
    </row>
    <row r="331" spans="1:5" s="8" customFormat="1" ht="76.5">
      <c r="A331" s="38" t="s">
        <v>487</v>
      </c>
      <c r="B331" s="38" t="s">
        <v>638</v>
      </c>
      <c r="C331" s="42">
        <v>1</v>
      </c>
      <c r="D331" s="43">
        <v>25</v>
      </c>
      <c r="E331" s="41" t="s">
        <v>419</v>
      </c>
    </row>
    <row r="332" spans="1:5" s="8" customFormat="1" ht="76.5">
      <c r="A332" s="38" t="s">
        <v>557</v>
      </c>
      <c r="B332" s="38" t="s">
        <v>638</v>
      </c>
      <c r="C332" s="42">
        <v>1</v>
      </c>
      <c r="D332" s="43">
        <v>25</v>
      </c>
      <c r="E332" s="41" t="s">
        <v>419</v>
      </c>
    </row>
    <row r="333" spans="1:5" s="8" customFormat="1" ht="76.5">
      <c r="A333" s="38" t="s">
        <v>641</v>
      </c>
      <c r="B333" s="38" t="s">
        <v>638</v>
      </c>
      <c r="C333" s="42">
        <v>1</v>
      </c>
      <c r="D333" s="43">
        <v>25</v>
      </c>
      <c r="E333" s="41" t="s">
        <v>419</v>
      </c>
    </row>
    <row r="334" spans="1:5" s="8" customFormat="1" ht="76.5">
      <c r="A334" s="38" t="s">
        <v>642</v>
      </c>
      <c r="B334" s="38" t="s">
        <v>638</v>
      </c>
      <c r="C334" s="42">
        <v>1</v>
      </c>
      <c r="D334" s="43">
        <v>25</v>
      </c>
      <c r="E334" s="41" t="s">
        <v>419</v>
      </c>
    </row>
    <row r="335" spans="1:5" s="8" customFormat="1" ht="76.5">
      <c r="A335" s="38" t="s">
        <v>643</v>
      </c>
      <c r="B335" s="38" t="s">
        <v>638</v>
      </c>
      <c r="C335" s="42">
        <v>1</v>
      </c>
      <c r="D335" s="43">
        <v>25</v>
      </c>
      <c r="E335" s="41" t="s">
        <v>419</v>
      </c>
    </row>
    <row r="336" spans="1:5" s="8" customFormat="1" ht="89.25">
      <c r="A336" s="38" t="s">
        <v>644</v>
      </c>
      <c r="B336" s="38" t="s">
        <v>638</v>
      </c>
      <c r="C336" s="42">
        <v>1</v>
      </c>
      <c r="D336" s="43">
        <v>25</v>
      </c>
      <c r="E336" s="41" t="s">
        <v>419</v>
      </c>
    </row>
    <row r="337" spans="1:5" s="8" customFormat="1" ht="63.75">
      <c r="A337" s="38" t="s">
        <v>645</v>
      </c>
      <c r="B337" s="38" t="s">
        <v>607</v>
      </c>
      <c r="C337" s="42">
        <v>1</v>
      </c>
      <c r="D337" s="43">
        <v>10.125</v>
      </c>
      <c r="E337" s="41" t="s">
        <v>419</v>
      </c>
    </row>
    <row r="338" spans="1:5" s="8" customFormat="1" ht="76.5">
      <c r="A338" s="38" t="s">
        <v>646</v>
      </c>
      <c r="B338" s="38" t="s">
        <v>607</v>
      </c>
      <c r="C338" s="42">
        <v>1</v>
      </c>
      <c r="D338" s="43">
        <v>10.125</v>
      </c>
      <c r="E338" s="41" t="s">
        <v>419</v>
      </c>
    </row>
    <row r="339" spans="1:5" s="8" customFormat="1" ht="76.5">
      <c r="A339" s="38" t="s">
        <v>647</v>
      </c>
      <c r="B339" s="38" t="s">
        <v>264</v>
      </c>
      <c r="C339" s="42">
        <v>1</v>
      </c>
      <c r="D339" s="43">
        <v>19</v>
      </c>
      <c r="E339" s="41" t="s">
        <v>419</v>
      </c>
    </row>
    <row r="340" spans="1:5" s="8" customFormat="1" ht="76.5">
      <c r="A340" s="38" t="s">
        <v>648</v>
      </c>
      <c r="B340" s="38" t="s">
        <v>280</v>
      </c>
      <c r="C340" s="42">
        <v>1</v>
      </c>
      <c r="D340" s="43">
        <v>11</v>
      </c>
      <c r="E340" s="41" t="s">
        <v>419</v>
      </c>
    </row>
    <row r="341" spans="1:5" s="8" customFormat="1" ht="89.25">
      <c r="A341" s="38" t="s">
        <v>306</v>
      </c>
      <c r="B341" s="38" t="s">
        <v>598</v>
      </c>
      <c r="C341" s="42">
        <v>1</v>
      </c>
      <c r="D341" s="43">
        <v>10.319</v>
      </c>
      <c r="E341" s="41" t="s">
        <v>419</v>
      </c>
    </row>
    <row r="342" spans="1:5" s="8" customFormat="1" ht="63.75">
      <c r="A342" s="38" t="s">
        <v>649</v>
      </c>
      <c r="B342" s="38" t="s">
        <v>607</v>
      </c>
      <c r="C342" s="42">
        <v>1</v>
      </c>
      <c r="D342" s="43">
        <v>10.125</v>
      </c>
      <c r="E342" s="41" t="s">
        <v>419</v>
      </c>
    </row>
    <row r="343" spans="1:5" s="8" customFormat="1" ht="76.5">
      <c r="A343" s="38" t="s">
        <v>650</v>
      </c>
      <c r="B343" s="38" t="s">
        <v>264</v>
      </c>
      <c r="C343" s="42">
        <v>1</v>
      </c>
      <c r="D343" s="43">
        <v>23.5</v>
      </c>
      <c r="E343" s="41" t="s">
        <v>419</v>
      </c>
    </row>
    <row r="344" spans="1:5" s="8" customFormat="1" ht="76.5">
      <c r="A344" s="38" t="s">
        <v>489</v>
      </c>
      <c r="B344" s="38" t="s">
        <v>651</v>
      </c>
      <c r="C344" s="42">
        <v>1</v>
      </c>
      <c r="D344" s="43">
        <v>28.263</v>
      </c>
      <c r="E344" s="41" t="s">
        <v>419</v>
      </c>
    </row>
    <row r="345" spans="1:5" s="8" customFormat="1" ht="76.5">
      <c r="A345" s="38" t="s">
        <v>530</v>
      </c>
      <c r="B345" s="38" t="s">
        <v>264</v>
      </c>
      <c r="C345" s="42">
        <v>2</v>
      </c>
      <c r="D345" s="43">
        <v>38</v>
      </c>
      <c r="E345" s="41" t="s">
        <v>419</v>
      </c>
    </row>
    <row r="346" spans="1:5" s="8" customFormat="1" ht="76.5">
      <c r="A346" s="38" t="s">
        <v>490</v>
      </c>
      <c r="B346" s="38" t="s">
        <v>280</v>
      </c>
      <c r="C346" s="42">
        <v>1</v>
      </c>
      <c r="D346" s="43">
        <v>11</v>
      </c>
      <c r="E346" s="41" t="s">
        <v>419</v>
      </c>
    </row>
    <row r="347" spans="1:5" s="8" customFormat="1" ht="76.5">
      <c r="A347" s="38" t="s">
        <v>43</v>
      </c>
      <c r="B347" s="38" t="s">
        <v>264</v>
      </c>
      <c r="C347" s="42">
        <v>1</v>
      </c>
      <c r="D347" s="43">
        <v>7.605</v>
      </c>
      <c r="E347" s="41" t="s">
        <v>419</v>
      </c>
    </row>
    <row r="348" spans="1:5" s="8" customFormat="1" ht="76.5">
      <c r="A348" s="38" t="s">
        <v>652</v>
      </c>
      <c r="B348" s="38" t="s">
        <v>264</v>
      </c>
      <c r="C348" s="42">
        <v>1</v>
      </c>
      <c r="D348" s="43">
        <v>19</v>
      </c>
      <c r="E348" s="41" t="s">
        <v>419</v>
      </c>
    </row>
    <row r="349" spans="1:5" s="8" customFormat="1" ht="76.5">
      <c r="A349" s="38" t="s">
        <v>627</v>
      </c>
      <c r="B349" s="38" t="s">
        <v>341</v>
      </c>
      <c r="C349" s="42">
        <v>1</v>
      </c>
      <c r="D349" s="43">
        <v>28.263</v>
      </c>
      <c r="E349" s="41" t="s">
        <v>419</v>
      </c>
    </row>
    <row r="350" spans="1:5" s="8" customFormat="1" ht="76.5">
      <c r="A350" s="38" t="s">
        <v>653</v>
      </c>
      <c r="B350" s="38" t="s">
        <v>280</v>
      </c>
      <c r="C350" s="42">
        <v>1</v>
      </c>
      <c r="D350" s="43">
        <v>11</v>
      </c>
      <c r="E350" s="41" t="s">
        <v>419</v>
      </c>
    </row>
    <row r="351" spans="1:5" s="8" customFormat="1" ht="63.75">
      <c r="A351" s="38" t="s">
        <v>654</v>
      </c>
      <c r="B351" s="38" t="s">
        <v>341</v>
      </c>
      <c r="C351" s="42">
        <v>1</v>
      </c>
      <c r="D351" s="43">
        <v>28.871</v>
      </c>
      <c r="E351" s="41" t="s">
        <v>419</v>
      </c>
    </row>
    <row r="352" spans="1:5" s="8" customFormat="1" ht="76.5">
      <c r="A352" s="38" t="s">
        <v>554</v>
      </c>
      <c r="B352" s="38" t="s">
        <v>264</v>
      </c>
      <c r="C352" s="42">
        <v>1</v>
      </c>
      <c r="D352" s="43">
        <v>19</v>
      </c>
      <c r="E352" s="41" t="s">
        <v>419</v>
      </c>
    </row>
    <row r="353" spans="1:5" s="8" customFormat="1" ht="76.5">
      <c r="A353" s="38" t="s">
        <v>554</v>
      </c>
      <c r="B353" s="38" t="s">
        <v>280</v>
      </c>
      <c r="C353" s="42">
        <v>1</v>
      </c>
      <c r="D353" s="43">
        <v>11</v>
      </c>
      <c r="E353" s="41" t="s">
        <v>419</v>
      </c>
    </row>
    <row r="354" spans="1:5" s="8" customFormat="1" ht="76.5">
      <c r="A354" s="38" t="s">
        <v>655</v>
      </c>
      <c r="B354" s="38" t="s">
        <v>341</v>
      </c>
      <c r="C354" s="42">
        <v>1</v>
      </c>
      <c r="D354" s="43">
        <v>28.871</v>
      </c>
      <c r="E354" s="41" t="s">
        <v>419</v>
      </c>
    </row>
    <row r="355" spans="1:5" s="8" customFormat="1" ht="51">
      <c r="A355" s="38" t="s">
        <v>656</v>
      </c>
      <c r="B355" s="38" t="s">
        <v>657</v>
      </c>
      <c r="C355" s="42">
        <v>1</v>
      </c>
      <c r="D355" s="43">
        <v>11.286</v>
      </c>
      <c r="E355" s="41" t="s">
        <v>419</v>
      </c>
    </row>
    <row r="356" spans="1:5" s="8" customFormat="1" ht="76.5">
      <c r="A356" s="38" t="s">
        <v>658</v>
      </c>
      <c r="B356" s="38" t="s">
        <v>598</v>
      </c>
      <c r="C356" s="42">
        <v>1</v>
      </c>
      <c r="D356" s="43">
        <v>20.638</v>
      </c>
      <c r="E356" s="41" t="s">
        <v>419</v>
      </c>
    </row>
    <row r="357" spans="1:5" s="8" customFormat="1" ht="89.25">
      <c r="A357" s="38" t="s">
        <v>659</v>
      </c>
      <c r="B357" s="38" t="s">
        <v>264</v>
      </c>
      <c r="C357" s="42">
        <v>2</v>
      </c>
      <c r="D357" s="43">
        <v>38</v>
      </c>
      <c r="E357" s="41" t="s">
        <v>419</v>
      </c>
    </row>
    <row r="358" spans="1:5" s="8" customFormat="1" ht="63.75">
      <c r="A358" s="38" t="s">
        <v>660</v>
      </c>
      <c r="B358" s="38" t="s">
        <v>598</v>
      </c>
      <c r="C358" s="42">
        <v>1</v>
      </c>
      <c r="D358" s="43">
        <v>9.6</v>
      </c>
      <c r="E358" s="41" t="s">
        <v>419</v>
      </c>
    </row>
    <row r="359" spans="1:5" s="8" customFormat="1" ht="76.5">
      <c r="A359" s="38" t="s">
        <v>489</v>
      </c>
      <c r="B359" s="38" t="s">
        <v>280</v>
      </c>
      <c r="C359" s="42">
        <v>1</v>
      </c>
      <c r="D359" s="43">
        <v>14.5</v>
      </c>
      <c r="E359" s="41" t="s">
        <v>419</v>
      </c>
    </row>
    <row r="360" spans="1:5" s="8" customFormat="1" ht="76.5">
      <c r="A360" s="38" t="s">
        <v>549</v>
      </c>
      <c r="B360" s="38" t="s">
        <v>280</v>
      </c>
      <c r="C360" s="42">
        <v>1</v>
      </c>
      <c r="D360" s="43">
        <v>14.5</v>
      </c>
      <c r="E360" s="41" t="s">
        <v>419</v>
      </c>
    </row>
    <row r="361" spans="1:5" s="8" customFormat="1" ht="76.5">
      <c r="A361" s="38" t="s">
        <v>627</v>
      </c>
      <c r="B361" s="38" t="s">
        <v>519</v>
      </c>
      <c r="C361" s="42">
        <v>1</v>
      </c>
      <c r="D361" s="43">
        <v>20.5</v>
      </c>
      <c r="E361" s="41" t="s">
        <v>419</v>
      </c>
    </row>
    <row r="362" spans="1:5" s="8" customFormat="1" ht="63.75">
      <c r="A362" s="38" t="s">
        <v>661</v>
      </c>
      <c r="B362" s="38" t="s">
        <v>598</v>
      </c>
      <c r="C362" s="42">
        <v>1</v>
      </c>
      <c r="D362" s="43">
        <v>9.6</v>
      </c>
      <c r="E362" s="41" t="s">
        <v>419</v>
      </c>
    </row>
    <row r="363" spans="1:5" s="8" customFormat="1" ht="76.5">
      <c r="A363" s="38" t="s">
        <v>547</v>
      </c>
      <c r="B363" s="38" t="s">
        <v>333</v>
      </c>
      <c r="C363" s="42">
        <v>1</v>
      </c>
      <c r="D363" s="43">
        <v>9.15</v>
      </c>
      <c r="E363" s="41" t="s">
        <v>309</v>
      </c>
    </row>
    <row r="364" spans="1:5" s="8" customFormat="1" ht="63.75">
      <c r="A364" s="38" t="s">
        <v>662</v>
      </c>
      <c r="B364" s="38" t="s">
        <v>53</v>
      </c>
      <c r="C364" s="42">
        <v>1</v>
      </c>
      <c r="D364" s="43">
        <v>7.68</v>
      </c>
      <c r="E364" s="41" t="s">
        <v>309</v>
      </c>
    </row>
    <row r="365" spans="1:5" s="8" customFormat="1" ht="63.75">
      <c r="A365" s="38" t="s">
        <v>661</v>
      </c>
      <c r="B365" s="38" t="s">
        <v>308</v>
      </c>
      <c r="C365" s="42">
        <v>1</v>
      </c>
      <c r="D365" s="43">
        <v>52.035</v>
      </c>
      <c r="E365" s="41" t="s">
        <v>309</v>
      </c>
    </row>
    <row r="366" spans="1:5" s="8" customFormat="1" ht="76.5">
      <c r="A366" s="38" t="s">
        <v>45</v>
      </c>
      <c r="B366" s="38" t="s">
        <v>312</v>
      </c>
      <c r="C366" s="42">
        <v>1</v>
      </c>
      <c r="D366" s="43">
        <v>15.48</v>
      </c>
      <c r="E366" s="41" t="s">
        <v>309</v>
      </c>
    </row>
    <row r="367" spans="1:5" s="8" customFormat="1" ht="76.5">
      <c r="A367" s="38" t="s">
        <v>266</v>
      </c>
      <c r="B367" s="38" t="s">
        <v>663</v>
      </c>
      <c r="C367" s="42">
        <v>2</v>
      </c>
      <c r="D367" s="43">
        <v>69.12</v>
      </c>
      <c r="E367" s="41" t="s">
        <v>309</v>
      </c>
    </row>
    <row r="368" spans="1:5" s="8" customFormat="1" ht="76.5">
      <c r="A368" s="38" t="s">
        <v>639</v>
      </c>
      <c r="B368" s="38" t="s">
        <v>664</v>
      </c>
      <c r="C368" s="42">
        <v>1</v>
      </c>
      <c r="D368" s="43">
        <v>23.7</v>
      </c>
      <c r="E368" s="41" t="s">
        <v>309</v>
      </c>
    </row>
    <row r="369" spans="1:5" s="8" customFormat="1" ht="76.5">
      <c r="A369" s="38" t="s">
        <v>530</v>
      </c>
      <c r="B369" s="38" t="s">
        <v>312</v>
      </c>
      <c r="C369" s="42">
        <v>1</v>
      </c>
      <c r="D369" s="43">
        <v>15.48</v>
      </c>
      <c r="E369" s="41" t="s">
        <v>309</v>
      </c>
    </row>
    <row r="370" spans="1:5" s="8" customFormat="1" ht="76.5">
      <c r="A370" s="38" t="s">
        <v>534</v>
      </c>
      <c r="B370" s="38" t="s">
        <v>312</v>
      </c>
      <c r="C370" s="42">
        <v>1</v>
      </c>
      <c r="D370" s="43">
        <f>13.604+0.346</f>
        <v>13.95</v>
      </c>
      <c r="E370" s="41" t="s">
        <v>309</v>
      </c>
    </row>
    <row r="371" spans="1:5" s="8" customFormat="1" ht="63.75">
      <c r="A371" s="38" t="s">
        <v>660</v>
      </c>
      <c r="B371" s="38" t="s">
        <v>135</v>
      </c>
      <c r="C371" s="42" t="s">
        <v>665</v>
      </c>
      <c r="D371" s="43">
        <v>2</v>
      </c>
      <c r="E371" s="41" t="s">
        <v>309</v>
      </c>
    </row>
    <row r="372" spans="1:5" s="8" customFormat="1" ht="63.75">
      <c r="A372" s="38" t="s">
        <v>661</v>
      </c>
      <c r="B372" s="38" t="s">
        <v>666</v>
      </c>
      <c r="C372" s="42">
        <v>1</v>
      </c>
      <c r="D372" s="43">
        <v>80</v>
      </c>
      <c r="E372" s="41" t="s">
        <v>561</v>
      </c>
    </row>
    <row r="373" spans="1:5" s="8" customFormat="1" ht="63.75">
      <c r="A373" s="38" t="s">
        <v>661</v>
      </c>
      <c r="B373" s="38" t="s">
        <v>584</v>
      </c>
      <c r="C373" s="42">
        <v>6</v>
      </c>
      <c r="D373" s="43">
        <v>43.236</v>
      </c>
      <c r="E373" s="41" t="s">
        <v>309</v>
      </c>
    </row>
    <row r="374" spans="1:5" s="8" customFormat="1" ht="76.5">
      <c r="A374" s="38" t="s">
        <v>490</v>
      </c>
      <c r="B374" s="38" t="s">
        <v>584</v>
      </c>
      <c r="C374" s="42">
        <v>1</v>
      </c>
      <c r="D374" s="43">
        <v>7.206</v>
      </c>
      <c r="E374" s="41" t="s">
        <v>309</v>
      </c>
    </row>
    <row r="375" spans="1:5" s="8" customFormat="1" ht="76.5">
      <c r="A375" s="38" t="s">
        <v>667</v>
      </c>
      <c r="B375" s="38" t="s">
        <v>584</v>
      </c>
      <c r="C375" s="42">
        <v>1</v>
      </c>
      <c r="D375" s="43">
        <v>7.206</v>
      </c>
      <c r="E375" s="41" t="s">
        <v>309</v>
      </c>
    </row>
    <row r="376" spans="1:5" s="8" customFormat="1" ht="76.5">
      <c r="A376" s="38" t="s">
        <v>535</v>
      </c>
      <c r="B376" s="38" t="s">
        <v>584</v>
      </c>
      <c r="C376" s="42">
        <v>2</v>
      </c>
      <c r="D376" s="43">
        <v>14.412</v>
      </c>
      <c r="E376" s="41" t="s">
        <v>309</v>
      </c>
    </row>
    <row r="377" spans="1:5" s="8" customFormat="1" ht="102">
      <c r="A377" s="38" t="s">
        <v>484</v>
      </c>
      <c r="B377" s="38" t="s">
        <v>584</v>
      </c>
      <c r="C377" s="42">
        <v>3</v>
      </c>
      <c r="D377" s="43">
        <v>28.272</v>
      </c>
      <c r="E377" s="41" t="s">
        <v>309</v>
      </c>
    </row>
    <row r="378" spans="1:5" s="8" customFormat="1" ht="76.5">
      <c r="A378" s="38" t="s">
        <v>534</v>
      </c>
      <c r="B378" s="38" t="s">
        <v>584</v>
      </c>
      <c r="C378" s="42">
        <v>1</v>
      </c>
      <c r="D378" s="43">
        <v>7.206</v>
      </c>
      <c r="E378" s="41" t="s">
        <v>309</v>
      </c>
    </row>
    <row r="379" spans="1:5" s="8" customFormat="1" ht="76.5">
      <c r="A379" s="38" t="s">
        <v>266</v>
      </c>
      <c r="B379" s="38" t="s">
        <v>584</v>
      </c>
      <c r="C379" s="42">
        <v>7</v>
      </c>
      <c r="D379" s="43">
        <v>16</v>
      </c>
      <c r="E379" s="41" t="s">
        <v>309</v>
      </c>
    </row>
    <row r="380" spans="1:5" s="8" customFormat="1" ht="63.75">
      <c r="A380" s="38" t="s">
        <v>668</v>
      </c>
      <c r="B380" s="38" t="s">
        <v>669</v>
      </c>
      <c r="C380" s="42">
        <v>2</v>
      </c>
      <c r="D380" s="43">
        <f>18.468+6.01</f>
        <v>24.478</v>
      </c>
      <c r="E380" s="23" t="s">
        <v>670</v>
      </c>
    </row>
    <row r="381" spans="1:5" s="8" customFormat="1" ht="38.25">
      <c r="A381" s="38" t="s">
        <v>671</v>
      </c>
      <c r="B381" s="38" t="s">
        <v>672</v>
      </c>
      <c r="C381" s="42">
        <v>1</v>
      </c>
      <c r="D381" s="43">
        <f>155.33981+4.66019</f>
        <v>160</v>
      </c>
      <c r="E381" s="23" t="s">
        <v>673</v>
      </c>
    </row>
    <row r="382" spans="1:5" s="8" customFormat="1" ht="38.25">
      <c r="A382" s="38" t="s">
        <v>671</v>
      </c>
      <c r="B382" s="38" t="s">
        <v>674</v>
      </c>
      <c r="C382" s="42">
        <v>3</v>
      </c>
      <c r="D382" s="43">
        <f>38.73786+1.16214</f>
        <v>39.9</v>
      </c>
      <c r="E382" s="23" t="s">
        <v>673</v>
      </c>
    </row>
    <row r="383" spans="1:5" s="8" customFormat="1" ht="38.25">
      <c r="A383" s="38" t="s">
        <v>671</v>
      </c>
      <c r="B383" s="38" t="s">
        <v>267</v>
      </c>
      <c r="C383" s="42">
        <v>1</v>
      </c>
      <c r="D383" s="43">
        <f>5.92233+0.17767</f>
        <v>6.1</v>
      </c>
      <c r="E383" s="23" t="s">
        <v>673</v>
      </c>
    </row>
    <row r="384" spans="1:5" s="8" customFormat="1" ht="38.25">
      <c r="A384" s="38" t="s">
        <v>581</v>
      </c>
      <c r="B384" s="38" t="s">
        <v>591</v>
      </c>
      <c r="C384" s="42">
        <v>1</v>
      </c>
      <c r="D384" s="43">
        <v>4.463</v>
      </c>
      <c r="E384" s="23" t="s">
        <v>592</v>
      </c>
    </row>
    <row r="385" spans="1:5" s="8" customFormat="1" ht="38.25">
      <c r="A385" s="38" t="s">
        <v>577</v>
      </c>
      <c r="B385" s="38" t="s">
        <v>675</v>
      </c>
      <c r="C385" s="42">
        <v>1</v>
      </c>
      <c r="D385" s="43">
        <v>7.2</v>
      </c>
      <c r="E385" s="23" t="s">
        <v>426</v>
      </c>
    </row>
    <row r="386" spans="1:5" s="8" customFormat="1" ht="51">
      <c r="A386" s="38" t="s">
        <v>582</v>
      </c>
      <c r="B386" s="38" t="s">
        <v>341</v>
      </c>
      <c r="C386" s="42">
        <v>1</v>
      </c>
      <c r="D386" s="43">
        <f>4+0.12+9.992+15.488</f>
        <v>29.6</v>
      </c>
      <c r="E386" s="41" t="s">
        <v>419</v>
      </c>
    </row>
    <row r="387" spans="1:5" s="8" customFormat="1" ht="38.25">
      <c r="A387" s="38" t="s">
        <v>676</v>
      </c>
      <c r="B387" s="38" t="s">
        <v>264</v>
      </c>
      <c r="C387" s="42">
        <v>1</v>
      </c>
      <c r="D387" s="43">
        <f>15+0.45</f>
        <v>15.45</v>
      </c>
      <c r="E387" s="41" t="s">
        <v>419</v>
      </c>
    </row>
    <row r="388" spans="1:5" s="8" customFormat="1" ht="38.25">
      <c r="A388" s="38" t="s">
        <v>509</v>
      </c>
      <c r="B388" s="38" t="s">
        <v>598</v>
      </c>
      <c r="C388" s="42">
        <v>1</v>
      </c>
      <c r="D388" s="43">
        <f>4+0.12+6.199</f>
        <v>10.318999999999999</v>
      </c>
      <c r="E388" s="41" t="s">
        <v>419</v>
      </c>
    </row>
    <row r="389" spans="1:5" s="8" customFormat="1" ht="51">
      <c r="A389" s="38" t="s">
        <v>521</v>
      </c>
      <c r="B389" s="38" t="s">
        <v>598</v>
      </c>
      <c r="C389" s="42">
        <v>1</v>
      </c>
      <c r="D389" s="43">
        <f>0.172+10</f>
        <v>10.172</v>
      </c>
      <c r="E389" s="41" t="s">
        <v>419</v>
      </c>
    </row>
    <row r="390" spans="1:5" s="8" customFormat="1" ht="38.25">
      <c r="A390" s="38" t="s">
        <v>580</v>
      </c>
      <c r="B390" s="38" t="s">
        <v>341</v>
      </c>
      <c r="C390" s="42">
        <v>1</v>
      </c>
      <c r="D390" s="43">
        <f>6.151+14.182</f>
        <v>20.333</v>
      </c>
      <c r="E390" s="41" t="s">
        <v>419</v>
      </c>
    </row>
    <row r="391" spans="1:5" s="8" customFormat="1" ht="38.25">
      <c r="A391" s="38" t="s">
        <v>277</v>
      </c>
      <c r="B391" s="38" t="s">
        <v>109</v>
      </c>
      <c r="C391" s="42">
        <v>2</v>
      </c>
      <c r="D391" s="43">
        <f>10+2.052</f>
        <v>12.052</v>
      </c>
      <c r="E391" s="23" t="s">
        <v>480</v>
      </c>
    </row>
    <row r="392" spans="1:5" s="8" customFormat="1" ht="51">
      <c r="A392" s="38" t="s">
        <v>677</v>
      </c>
      <c r="B392" s="38" t="s">
        <v>678</v>
      </c>
      <c r="C392" s="42">
        <v>2</v>
      </c>
      <c r="D392" s="43">
        <f>22.60194+0.67806</f>
        <v>23.279999999999998</v>
      </c>
      <c r="E392" s="23" t="s">
        <v>679</v>
      </c>
    </row>
    <row r="393" spans="1:5" s="8" customFormat="1" ht="38.25">
      <c r="A393" s="38" t="s">
        <v>497</v>
      </c>
      <c r="B393" s="38" t="s">
        <v>678</v>
      </c>
      <c r="C393" s="42">
        <v>2</v>
      </c>
      <c r="D393" s="43">
        <f aca="true" t="shared" si="0" ref="D393:D418">22.60194+0.67806</f>
        <v>23.279999999999998</v>
      </c>
      <c r="E393" s="23" t="s">
        <v>679</v>
      </c>
    </row>
    <row r="394" spans="1:5" s="8" customFormat="1" ht="63.75">
      <c r="A394" s="38" t="s">
        <v>680</v>
      </c>
      <c r="B394" s="38" t="s">
        <v>678</v>
      </c>
      <c r="C394" s="42">
        <v>2</v>
      </c>
      <c r="D394" s="43">
        <f t="shared" si="0"/>
        <v>23.279999999999998</v>
      </c>
      <c r="E394" s="23" t="s">
        <v>679</v>
      </c>
    </row>
    <row r="395" spans="1:5" s="8" customFormat="1" ht="63.75">
      <c r="A395" s="38" t="s">
        <v>681</v>
      </c>
      <c r="B395" s="38" t="s">
        <v>678</v>
      </c>
      <c r="C395" s="42">
        <v>2</v>
      </c>
      <c r="D395" s="43">
        <f t="shared" si="0"/>
        <v>23.279999999999998</v>
      </c>
      <c r="E395" s="23" t="s">
        <v>679</v>
      </c>
    </row>
    <row r="396" spans="1:5" s="8" customFormat="1" ht="38.25">
      <c r="A396" s="38" t="s">
        <v>676</v>
      </c>
      <c r="B396" s="38" t="s">
        <v>678</v>
      </c>
      <c r="C396" s="42">
        <v>2</v>
      </c>
      <c r="D396" s="43">
        <f t="shared" si="0"/>
        <v>23.279999999999998</v>
      </c>
      <c r="E396" s="23" t="s">
        <v>679</v>
      </c>
    </row>
    <row r="397" spans="1:5" s="8" customFormat="1" ht="38.25">
      <c r="A397" s="38" t="s">
        <v>682</v>
      </c>
      <c r="B397" s="38" t="s">
        <v>678</v>
      </c>
      <c r="C397" s="42">
        <v>2</v>
      </c>
      <c r="D397" s="43">
        <f t="shared" si="0"/>
        <v>23.279999999999998</v>
      </c>
      <c r="E397" s="23" t="s">
        <v>679</v>
      </c>
    </row>
    <row r="398" spans="1:5" s="8" customFormat="1" ht="38.25">
      <c r="A398" s="38" t="s">
        <v>510</v>
      </c>
      <c r="B398" s="38" t="s">
        <v>678</v>
      </c>
      <c r="C398" s="42">
        <v>2</v>
      </c>
      <c r="D398" s="43">
        <f t="shared" si="0"/>
        <v>23.279999999999998</v>
      </c>
      <c r="E398" s="23" t="s">
        <v>679</v>
      </c>
    </row>
    <row r="399" spans="1:5" s="8" customFormat="1" ht="38.25">
      <c r="A399" s="38" t="s">
        <v>477</v>
      </c>
      <c r="B399" s="38" t="s">
        <v>678</v>
      </c>
      <c r="C399" s="42">
        <v>2</v>
      </c>
      <c r="D399" s="43">
        <f t="shared" si="0"/>
        <v>23.279999999999998</v>
      </c>
      <c r="E399" s="23" t="s">
        <v>679</v>
      </c>
    </row>
    <row r="400" spans="1:5" s="8" customFormat="1" ht="51">
      <c r="A400" s="38" t="s">
        <v>602</v>
      </c>
      <c r="B400" s="38" t="s">
        <v>678</v>
      </c>
      <c r="C400" s="42">
        <v>2</v>
      </c>
      <c r="D400" s="43">
        <f t="shared" si="0"/>
        <v>23.279999999999998</v>
      </c>
      <c r="E400" s="23" t="s">
        <v>679</v>
      </c>
    </row>
    <row r="401" spans="1:5" s="8" customFormat="1" ht="38.25">
      <c r="A401" s="38" t="s">
        <v>683</v>
      </c>
      <c r="B401" s="38" t="s">
        <v>678</v>
      </c>
      <c r="C401" s="42">
        <v>2</v>
      </c>
      <c r="D401" s="43">
        <f t="shared" si="0"/>
        <v>23.279999999999998</v>
      </c>
      <c r="E401" s="23" t="s">
        <v>679</v>
      </c>
    </row>
    <row r="402" spans="1:5" s="8" customFormat="1" ht="51">
      <c r="A402" s="38" t="s">
        <v>604</v>
      </c>
      <c r="B402" s="38" t="s">
        <v>678</v>
      </c>
      <c r="C402" s="42">
        <v>2</v>
      </c>
      <c r="D402" s="43">
        <f t="shared" si="0"/>
        <v>23.279999999999998</v>
      </c>
      <c r="E402" s="23" t="s">
        <v>679</v>
      </c>
    </row>
    <row r="403" spans="1:5" s="8" customFormat="1" ht="38.25">
      <c r="A403" s="38" t="s">
        <v>513</v>
      </c>
      <c r="B403" s="38" t="s">
        <v>678</v>
      </c>
      <c r="C403" s="42">
        <v>2</v>
      </c>
      <c r="D403" s="43">
        <f t="shared" si="0"/>
        <v>23.279999999999998</v>
      </c>
      <c r="E403" s="23" t="s">
        <v>679</v>
      </c>
    </row>
    <row r="404" spans="1:5" s="8" customFormat="1" ht="51">
      <c r="A404" s="38" t="s">
        <v>605</v>
      </c>
      <c r="B404" s="38" t="s">
        <v>678</v>
      </c>
      <c r="C404" s="42">
        <v>2</v>
      </c>
      <c r="D404" s="43">
        <f t="shared" si="0"/>
        <v>23.279999999999998</v>
      </c>
      <c r="E404" s="23" t="s">
        <v>679</v>
      </c>
    </row>
    <row r="405" spans="1:5" s="8" customFormat="1" ht="38.25">
      <c r="A405" s="38" t="s">
        <v>606</v>
      </c>
      <c r="B405" s="38" t="s">
        <v>678</v>
      </c>
      <c r="C405" s="42">
        <v>2</v>
      </c>
      <c r="D405" s="43">
        <f t="shared" si="0"/>
        <v>23.279999999999998</v>
      </c>
      <c r="E405" s="23" t="s">
        <v>679</v>
      </c>
    </row>
    <row r="406" spans="1:5" s="8" customFormat="1" ht="38.25">
      <c r="A406" s="38" t="s">
        <v>516</v>
      </c>
      <c r="B406" s="38" t="s">
        <v>678</v>
      </c>
      <c r="C406" s="42">
        <v>2</v>
      </c>
      <c r="D406" s="43">
        <f t="shared" si="0"/>
        <v>23.279999999999998</v>
      </c>
      <c r="E406" s="23" t="s">
        <v>679</v>
      </c>
    </row>
    <row r="407" spans="1:5" s="8" customFormat="1" ht="38.25">
      <c r="A407" s="38" t="s">
        <v>671</v>
      </c>
      <c r="B407" s="38" t="s">
        <v>678</v>
      </c>
      <c r="C407" s="42">
        <v>2</v>
      </c>
      <c r="D407" s="43">
        <f t="shared" si="0"/>
        <v>23.279999999999998</v>
      </c>
      <c r="E407" s="23" t="s">
        <v>679</v>
      </c>
    </row>
    <row r="408" spans="1:5" s="8" customFormat="1" ht="38.25">
      <c r="A408" s="38" t="s">
        <v>517</v>
      </c>
      <c r="B408" s="38" t="s">
        <v>678</v>
      </c>
      <c r="C408" s="42">
        <v>2</v>
      </c>
      <c r="D408" s="43">
        <f t="shared" si="0"/>
        <v>23.279999999999998</v>
      </c>
      <c r="E408" s="23" t="s">
        <v>679</v>
      </c>
    </row>
    <row r="409" spans="1:5" s="8" customFormat="1" ht="38.25">
      <c r="A409" s="38" t="s">
        <v>610</v>
      </c>
      <c r="B409" s="38" t="s">
        <v>678</v>
      </c>
      <c r="C409" s="42">
        <v>2</v>
      </c>
      <c r="D409" s="43">
        <f t="shared" si="0"/>
        <v>23.279999999999998</v>
      </c>
      <c r="E409" s="23" t="s">
        <v>679</v>
      </c>
    </row>
    <row r="410" spans="1:5" s="8" customFormat="1" ht="76.5">
      <c r="A410" s="38" t="s">
        <v>593</v>
      </c>
      <c r="B410" s="38" t="s">
        <v>678</v>
      </c>
      <c r="C410" s="42">
        <v>2</v>
      </c>
      <c r="D410" s="43">
        <f t="shared" si="0"/>
        <v>23.279999999999998</v>
      </c>
      <c r="E410" s="23" t="s">
        <v>679</v>
      </c>
    </row>
    <row r="411" spans="1:5" s="8" customFormat="1" ht="51">
      <c r="A411" s="38" t="s">
        <v>613</v>
      </c>
      <c r="B411" s="38" t="s">
        <v>678</v>
      </c>
      <c r="C411" s="42">
        <v>2</v>
      </c>
      <c r="D411" s="43">
        <f t="shared" si="0"/>
        <v>23.279999999999998</v>
      </c>
      <c r="E411" s="23" t="s">
        <v>679</v>
      </c>
    </row>
    <row r="412" spans="1:5" s="8" customFormat="1" ht="76.5">
      <c r="A412" s="38" t="s">
        <v>594</v>
      </c>
      <c r="B412" s="38" t="s">
        <v>678</v>
      </c>
      <c r="C412" s="42">
        <v>2</v>
      </c>
      <c r="D412" s="43">
        <f t="shared" si="0"/>
        <v>23.279999999999998</v>
      </c>
      <c r="E412" s="23" t="s">
        <v>679</v>
      </c>
    </row>
    <row r="413" spans="1:5" s="8" customFormat="1" ht="38.25">
      <c r="A413" s="38" t="s">
        <v>523</v>
      </c>
      <c r="B413" s="38" t="s">
        <v>678</v>
      </c>
      <c r="C413" s="42">
        <v>2</v>
      </c>
      <c r="D413" s="43">
        <f t="shared" si="0"/>
        <v>23.279999999999998</v>
      </c>
      <c r="E413" s="23" t="s">
        <v>679</v>
      </c>
    </row>
    <row r="414" spans="1:5" s="8" customFormat="1" ht="38.25">
      <c r="A414" s="38" t="s">
        <v>684</v>
      </c>
      <c r="B414" s="38" t="s">
        <v>678</v>
      </c>
      <c r="C414" s="42">
        <v>2</v>
      </c>
      <c r="D414" s="43">
        <f t="shared" si="0"/>
        <v>23.279999999999998</v>
      </c>
      <c r="E414" s="23" t="s">
        <v>679</v>
      </c>
    </row>
    <row r="415" spans="1:5" s="8" customFormat="1" ht="38.25">
      <c r="A415" s="38" t="s">
        <v>525</v>
      </c>
      <c r="B415" s="38" t="s">
        <v>678</v>
      </c>
      <c r="C415" s="42">
        <v>2</v>
      </c>
      <c r="D415" s="43">
        <f t="shared" si="0"/>
        <v>23.279999999999998</v>
      </c>
      <c r="E415" s="23" t="s">
        <v>679</v>
      </c>
    </row>
    <row r="416" spans="1:5" s="8" customFormat="1" ht="63.75">
      <c r="A416" s="38" t="s">
        <v>618</v>
      </c>
      <c r="B416" s="38" t="s">
        <v>678</v>
      </c>
      <c r="C416" s="42">
        <v>2</v>
      </c>
      <c r="D416" s="43">
        <f t="shared" si="0"/>
        <v>23.279999999999998</v>
      </c>
      <c r="E416" s="23" t="s">
        <v>679</v>
      </c>
    </row>
    <row r="417" spans="1:5" s="8" customFormat="1" ht="38.25">
      <c r="A417" s="38" t="s">
        <v>1055</v>
      </c>
      <c r="B417" s="38" t="s">
        <v>678</v>
      </c>
      <c r="C417" s="42">
        <v>2</v>
      </c>
      <c r="D417" s="43">
        <f t="shared" si="0"/>
        <v>23.279999999999998</v>
      </c>
      <c r="E417" s="23" t="s">
        <v>679</v>
      </c>
    </row>
    <row r="418" spans="1:5" s="8" customFormat="1" ht="38.25">
      <c r="A418" s="38" t="s">
        <v>621</v>
      </c>
      <c r="B418" s="38" t="s">
        <v>678</v>
      </c>
      <c r="C418" s="42">
        <v>2</v>
      </c>
      <c r="D418" s="43">
        <f t="shared" si="0"/>
        <v>23.279999999999998</v>
      </c>
      <c r="E418" s="23" t="s">
        <v>679</v>
      </c>
    </row>
    <row r="419" spans="1:5" s="8" customFormat="1" ht="51">
      <c r="A419" s="38" t="s">
        <v>595</v>
      </c>
      <c r="B419" s="38" t="s">
        <v>536</v>
      </c>
      <c r="C419" s="42">
        <v>1</v>
      </c>
      <c r="D419" s="43">
        <f>23.0097+0.6903</f>
        <v>23.7</v>
      </c>
      <c r="E419" s="41" t="s">
        <v>309</v>
      </c>
    </row>
    <row r="420" spans="1:5" s="8" customFormat="1" ht="38.25">
      <c r="A420" s="38" t="s">
        <v>508</v>
      </c>
      <c r="B420" s="38" t="s">
        <v>573</v>
      </c>
      <c r="C420" s="42">
        <v>5</v>
      </c>
      <c r="D420" s="43">
        <v>49.8</v>
      </c>
      <c r="E420" s="41" t="s">
        <v>309</v>
      </c>
    </row>
    <row r="421" spans="1:5" s="8" customFormat="1" ht="38.25">
      <c r="A421" s="38" t="s">
        <v>508</v>
      </c>
      <c r="B421" s="38" t="s">
        <v>685</v>
      </c>
      <c r="C421" s="42">
        <v>2</v>
      </c>
      <c r="D421" s="43">
        <v>82.95</v>
      </c>
      <c r="E421" s="41" t="s">
        <v>309</v>
      </c>
    </row>
    <row r="422" spans="1:5" s="8" customFormat="1" ht="38.25">
      <c r="A422" s="38" t="s">
        <v>508</v>
      </c>
      <c r="B422" s="38" t="s">
        <v>686</v>
      </c>
      <c r="C422" s="42">
        <v>2</v>
      </c>
      <c r="D422" s="43">
        <v>120</v>
      </c>
      <c r="E422" s="41" t="s">
        <v>309</v>
      </c>
    </row>
    <row r="423" spans="1:5" s="8" customFormat="1" ht="51">
      <c r="A423" s="38" t="s">
        <v>579</v>
      </c>
      <c r="B423" s="38" t="s">
        <v>625</v>
      </c>
      <c r="C423" s="42">
        <v>2</v>
      </c>
      <c r="D423" s="43">
        <f>9.902+0.298</f>
        <v>10.2</v>
      </c>
      <c r="E423" s="41" t="s">
        <v>561</v>
      </c>
    </row>
    <row r="424" spans="1:5" s="8" customFormat="1" ht="38.25">
      <c r="A424" s="38" t="s">
        <v>509</v>
      </c>
      <c r="B424" s="38" t="s">
        <v>687</v>
      </c>
      <c r="C424" s="42">
        <v>1</v>
      </c>
      <c r="D424" s="43">
        <f>6.991+0.21</f>
        <v>7.201</v>
      </c>
      <c r="E424" s="41" t="s">
        <v>561</v>
      </c>
    </row>
    <row r="425" spans="1:5" s="8" customFormat="1" ht="51">
      <c r="A425" s="38" t="s">
        <v>582</v>
      </c>
      <c r="B425" s="38" t="s">
        <v>625</v>
      </c>
      <c r="C425" s="42">
        <v>1</v>
      </c>
      <c r="D425" s="43">
        <f>6.991+0.21</f>
        <v>7.201</v>
      </c>
      <c r="E425" s="41" t="s">
        <v>561</v>
      </c>
    </row>
    <row r="426" spans="1:5" s="8" customFormat="1" ht="51">
      <c r="A426" s="38" t="s">
        <v>521</v>
      </c>
      <c r="B426" s="38" t="s">
        <v>625</v>
      </c>
      <c r="C426" s="42">
        <v>1</v>
      </c>
      <c r="D426" s="43">
        <f>6.991+0.21</f>
        <v>7.201</v>
      </c>
      <c r="E426" s="41" t="s">
        <v>561</v>
      </c>
    </row>
    <row r="427" spans="1:5" s="8" customFormat="1" ht="38.25">
      <c r="A427" s="38" t="s">
        <v>525</v>
      </c>
      <c r="B427" s="38" t="s">
        <v>688</v>
      </c>
      <c r="C427" s="42">
        <v>10</v>
      </c>
      <c r="D427" s="43">
        <f>70+2.1</f>
        <v>72.1</v>
      </c>
      <c r="E427" s="41" t="s">
        <v>561</v>
      </c>
    </row>
    <row r="428" spans="1:5" s="8" customFormat="1" ht="38.25">
      <c r="A428" s="38" t="s">
        <v>577</v>
      </c>
      <c r="B428" s="38" t="s">
        <v>689</v>
      </c>
      <c r="C428" s="42">
        <v>3</v>
      </c>
      <c r="D428" s="43">
        <f>11+0.33+14.704+2.796</f>
        <v>28.83</v>
      </c>
      <c r="E428" s="41" t="s">
        <v>561</v>
      </c>
    </row>
    <row r="429" spans="1:5" s="8" customFormat="1" ht="38.25">
      <c r="A429" s="38" t="s">
        <v>580</v>
      </c>
      <c r="B429" s="38" t="s">
        <v>690</v>
      </c>
      <c r="C429" s="42">
        <v>2</v>
      </c>
      <c r="D429" s="43">
        <f>11+0.33+4.87</f>
        <v>16.2</v>
      </c>
      <c r="E429" s="41" t="s">
        <v>561</v>
      </c>
    </row>
    <row r="430" spans="1:5" s="8" customFormat="1" ht="38.25">
      <c r="A430" s="38" t="s">
        <v>581</v>
      </c>
      <c r="B430" s="38" t="s">
        <v>691</v>
      </c>
      <c r="C430" s="42">
        <v>2</v>
      </c>
      <c r="D430" s="43">
        <f>11+0.33+5.1338+5.5362</f>
        <v>22</v>
      </c>
      <c r="E430" s="41" t="s">
        <v>561</v>
      </c>
    </row>
    <row r="431" spans="1:5" s="8" customFormat="1" ht="51">
      <c r="A431" s="38" t="s">
        <v>268</v>
      </c>
      <c r="B431" s="38" t="s">
        <v>692</v>
      </c>
      <c r="C431" s="42">
        <v>1</v>
      </c>
      <c r="D431" s="43">
        <f>11+0.33+0.65</f>
        <v>11.98</v>
      </c>
      <c r="E431" s="41" t="s">
        <v>561</v>
      </c>
    </row>
    <row r="432" spans="1:5" s="8" customFormat="1" ht="38.25">
      <c r="A432" s="38" t="s">
        <v>274</v>
      </c>
      <c r="B432" s="38" t="s">
        <v>625</v>
      </c>
      <c r="C432" s="42">
        <v>1</v>
      </c>
      <c r="D432" s="43">
        <f>11+0.33+7.04</f>
        <v>18.37</v>
      </c>
      <c r="E432" s="41" t="s">
        <v>561</v>
      </c>
    </row>
    <row r="433" spans="1:5" s="8" customFormat="1" ht="51">
      <c r="A433" s="38" t="s">
        <v>275</v>
      </c>
      <c r="B433" s="38" t="s">
        <v>693</v>
      </c>
      <c r="C433" s="42">
        <v>1</v>
      </c>
      <c r="D433" s="43">
        <f>11+0.33+3.04</f>
        <v>14.370000000000001</v>
      </c>
      <c r="E433" s="41" t="s">
        <v>561</v>
      </c>
    </row>
    <row r="434" spans="1:5" s="8" customFormat="1" ht="38.25">
      <c r="A434" s="38" t="s">
        <v>277</v>
      </c>
      <c r="B434" s="38" t="s">
        <v>693</v>
      </c>
      <c r="C434" s="42">
        <v>1</v>
      </c>
      <c r="D434" s="43">
        <f>11+0.33+1</f>
        <v>12.33</v>
      </c>
      <c r="E434" s="41" t="s">
        <v>561</v>
      </c>
    </row>
    <row r="435" spans="1:5" s="8" customFormat="1" ht="38.25">
      <c r="A435" s="38" t="s">
        <v>281</v>
      </c>
      <c r="B435" s="38" t="s">
        <v>694</v>
      </c>
      <c r="C435" s="42">
        <v>1</v>
      </c>
      <c r="D435" s="43">
        <f>11+0.33+2.648</f>
        <v>13.978</v>
      </c>
      <c r="E435" s="41" t="s">
        <v>561</v>
      </c>
    </row>
    <row r="436" spans="1:5" s="8" customFormat="1" ht="38.25">
      <c r="A436" s="38" t="s">
        <v>283</v>
      </c>
      <c r="B436" s="38" t="s">
        <v>625</v>
      </c>
      <c r="C436" s="42">
        <v>1</v>
      </c>
      <c r="D436" s="43">
        <f>11+0.33+2.404</f>
        <v>13.734</v>
      </c>
      <c r="E436" s="41" t="s">
        <v>561</v>
      </c>
    </row>
    <row r="437" spans="1:5" s="8" customFormat="1" ht="51">
      <c r="A437" s="38" t="s">
        <v>595</v>
      </c>
      <c r="B437" s="38" t="s">
        <v>695</v>
      </c>
      <c r="C437" s="42">
        <v>4</v>
      </c>
      <c r="D437" s="43">
        <f>36.89198+1.10802</f>
        <v>38</v>
      </c>
      <c r="E437" s="41" t="s">
        <v>696</v>
      </c>
    </row>
    <row r="438" spans="1:5" s="8" customFormat="1" ht="51">
      <c r="A438" s="38" t="s">
        <v>697</v>
      </c>
      <c r="B438" s="38" t="s">
        <v>24</v>
      </c>
      <c r="C438" s="42">
        <v>1</v>
      </c>
      <c r="D438" s="43">
        <f>3.997+0.12+10.88</f>
        <v>14.997</v>
      </c>
      <c r="E438" s="41" t="s">
        <v>626</v>
      </c>
    </row>
    <row r="439" spans="1:5" s="8" customFormat="1" ht="51">
      <c r="A439" s="38" t="s">
        <v>579</v>
      </c>
      <c r="B439" s="38" t="s">
        <v>24</v>
      </c>
      <c r="C439" s="42">
        <v>1</v>
      </c>
      <c r="D439" s="43">
        <v>6.999</v>
      </c>
      <c r="E439" s="41" t="s">
        <v>626</v>
      </c>
    </row>
    <row r="440" spans="1:5" s="8" customFormat="1" ht="76.5">
      <c r="A440" s="38" t="s">
        <v>698</v>
      </c>
      <c r="B440" s="38" t="s">
        <v>678</v>
      </c>
      <c r="C440" s="42">
        <v>2</v>
      </c>
      <c r="D440" s="43">
        <f>22.60194+0.67806</f>
        <v>23.279999999999998</v>
      </c>
      <c r="E440" s="23" t="s">
        <v>679</v>
      </c>
    </row>
    <row r="441" spans="1:5" s="8" customFormat="1" ht="63.75">
      <c r="A441" s="38" t="s">
        <v>587</v>
      </c>
      <c r="B441" s="38" t="s">
        <v>678</v>
      </c>
      <c r="C441" s="42">
        <v>4</v>
      </c>
      <c r="D441" s="43">
        <f>22.60194+0.67806+22.60194+0.67806</f>
        <v>46.56</v>
      </c>
      <c r="E441" s="23" t="s">
        <v>679</v>
      </c>
    </row>
    <row r="442" spans="1:5" s="8" customFormat="1" ht="63.75">
      <c r="A442" s="38" t="s">
        <v>699</v>
      </c>
      <c r="B442" s="38" t="s">
        <v>700</v>
      </c>
      <c r="C442" s="42">
        <v>1</v>
      </c>
      <c r="D442" s="43">
        <f>7.56407+0.22693</f>
        <v>7.791</v>
      </c>
      <c r="E442" s="41" t="s">
        <v>309</v>
      </c>
    </row>
    <row r="443" spans="1:5" s="8" customFormat="1" ht="63.75">
      <c r="A443" s="38" t="s">
        <v>699</v>
      </c>
      <c r="B443" s="38" t="s">
        <v>333</v>
      </c>
      <c r="C443" s="42">
        <v>1</v>
      </c>
      <c r="D443" s="43">
        <v>11.802</v>
      </c>
      <c r="E443" s="41" t="s">
        <v>309</v>
      </c>
    </row>
    <row r="444" spans="1:5" s="8" customFormat="1" ht="25.5">
      <c r="A444" s="38" t="s">
        <v>701</v>
      </c>
      <c r="B444" s="38" t="s">
        <v>702</v>
      </c>
      <c r="C444" s="42">
        <v>1</v>
      </c>
      <c r="D444" s="43">
        <v>20.7</v>
      </c>
      <c r="E444" s="41" t="s">
        <v>703</v>
      </c>
    </row>
    <row r="445" spans="1:5" s="8" customFormat="1" ht="63.75">
      <c r="A445" s="38" t="s">
        <v>704</v>
      </c>
      <c r="B445" s="38" t="s">
        <v>678</v>
      </c>
      <c r="C445" s="42">
        <v>2</v>
      </c>
      <c r="D445" s="43">
        <f>22.60194+0.67806</f>
        <v>23.279999999999998</v>
      </c>
      <c r="E445" s="23" t="s">
        <v>679</v>
      </c>
    </row>
    <row r="446" spans="1:5" s="8" customFormat="1" ht="76.5">
      <c r="A446" s="38" t="s">
        <v>557</v>
      </c>
      <c r="B446" s="38" t="s">
        <v>705</v>
      </c>
      <c r="C446" s="42">
        <v>2</v>
      </c>
      <c r="D446" s="43">
        <f>13.98291+0.41949</f>
        <v>14.4024</v>
      </c>
      <c r="E446" s="23" t="s">
        <v>706</v>
      </c>
    </row>
    <row r="447" spans="1:5" s="8" customFormat="1" ht="76.5">
      <c r="A447" s="38" t="s">
        <v>45</v>
      </c>
      <c r="B447" s="38" t="s">
        <v>707</v>
      </c>
      <c r="C447" s="42">
        <v>1</v>
      </c>
      <c r="D447" s="43">
        <f>7.16993+0.216</f>
        <v>7.38593</v>
      </c>
      <c r="E447" s="23" t="s">
        <v>426</v>
      </c>
    </row>
    <row r="448" spans="1:5" s="8" customFormat="1" ht="76.5">
      <c r="A448" s="38" t="s">
        <v>650</v>
      </c>
      <c r="B448" s="38" t="s">
        <v>708</v>
      </c>
      <c r="C448" s="42">
        <v>1</v>
      </c>
      <c r="D448" s="43">
        <f>65.533+1.967</f>
        <v>67.5</v>
      </c>
      <c r="E448" s="23" t="s">
        <v>709</v>
      </c>
    </row>
    <row r="449" spans="1:5" s="8" customFormat="1" ht="89.25">
      <c r="A449" s="38" t="s">
        <v>710</v>
      </c>
      <c r="B449" s="38" t="s">
        <v>708</v>
      </c>
      <c r="C449" s="42">
        <v>1</v>
      </c>
      <c r="D449" s="43">
        <f>65.533+1.967</f>
        <v>67.5</v>
      </c>
      <c r="E449" s="23" t="s">
        <v>709</v>
      </c>
    </row>
    <row r="450" spans="1:5" s="8" customFormat="1" ht="89.25">
      <c r="A450" s="38" t="s">
        <v>311</v>
      </c>
      <c r="B450" s="38" t="s">
        <v>711</v>
      </c>
      <c r="C450" s="42">
        <v>1</v>
      </c>
      <c r="D450" s="43">
        <f>2.5996+0.0804+8</f>
        <v>10.68</v>
      </c>
      <c r="E450" s="23" t="s">
        <v>712</v>
      </c>
    </row>
    <row r="451" spans="1:5" s="8" customFormat="1" ht="76.5">
      <c r="A451" s="38" t="s">
        <v>542</v>
      </c>
      <c r="B451" s="38" t="s">
        <v>713</v>
      </c>
      <c r="C451" s="42">
        <v>1</v>
      </c>
      <c r="D451" s="43">
        <v>9.282</v>
      </c>
      <c r="E451" s="23" t="s">
        <v>712</v>
      </c>
    </row>
    <row r="452" spans="1:5" s="8" customFormat="1" ht="76.5">
      <c r="A452" s="38" t="s">
        <v>538</v>
      </c>
      <c r="B452" s="38" t="s">
        <v>678</v>
      </c>
      <c r="C452" s="42">
        <v>2</v>
      </c>
      <c r="D452" s="43">
        <f aca="true" t="shared" si="1" ref="D452:D476">22.60194+0.67806</f>
        <v>23.279999999999998</v>
      </c>
      <c r="E452" s="23" t="s">
        <v>679</v>
      </c>
    </row>
    <row r="453" spans="1:5" s="8" customFormat="1" ht="76.5">
      <c r="A453" s="38" t="s">
        <v>539</v>
      </c>
      <c r="B453" s="38" t="s">
        <v>678</v>
      </c>
      <c r="C453" s="42">
        <v>2</v>
      </c>
      <c r="D453" s="43">
        <f t="shared" si="1"/>
        <v>23.279999999999998</v>
      </c>
      <c r="E453" s="23" t="s">
        <v>679</v>
      </c>
    </row>
    <row r="454" spans="1:5" s="8" customFormat="1" ht="76.5">
      <c r="A454" s="38" t="s">
        <v>646</v>
      </c>
      <c r="B454" s="38" t="s">
        <v>678</v>
      </c>
      <c r="C454" s="42">
        <v>2</v>
      </c>
      <c r="D454" s="43">
        <f t="shared" si="1"/>
        <v>23.279999999999998</v>
      </c>
      <c r="E454" s="23" t="s">
        <v>679</v>
      </c>
    </row>
    <row r="455" spans="1:5" s="8" customFormat="1" ht="76.5">
      <c r="A455" s="38" t="s">
        <v>535</v>
      </c>
      <c r="B455" s="38" t="s">
        <v>678</v>
      </c>
      <c r="C455" s="42">
        <v>2</v>
      </c>
      <c r="D455" s="43">
        <f t="shared" si="1"/>
        <v>23.279999999999998</v>
      </c>
      <c r="E455" s="23" t="s">
        <v>679</v>
      </c>
    </row>
    <row r="456" spans="1:5" s="8" customFormat="1" ht="89.25">
      <c r="A456" s="38" t="s">
        <v>640</v>
      </c>
      <c r="B456" s="38" t="s">
        <v>678</v>
      </c>
      <c r="C456" s="42">
        <v>2</v>
      </c>
      <c r="D456" s="43">
        <f t="shared" si="1"/>
        <v>23.279999999999998</v>
      </c>
      <c r="E456" s="23" t="s">
        <v>679</v>
      </c>
    </row>
    <row r="457" spans="1:5" s="8" customFormat="1" ht="76.5">
      <c r="A457" s="38" t="s">
        <v>487</v>
      </c>
      <c r="B457" s="38" t="s">
        <v>678</v>
      </c>
      <c r="C457" s="42">
        <v>2</v>
      </c>
      <c r="D457" s="43">
        <f t="shared" si="1"/>
        <v>23.279999999999998</v>
      </c>
      <c r="E457" s="23" t="s">
        <v>679</v>
      </c>
    </row>
    <row r="458" spans="1:5" s="8" customFormat="1" ht="76.5">
      <c r="A458" s="38" t="s">
        <v>648</v>
      </c>
      <c r="B458" s="38" t="s">
        <v>678</v>
      </c>
      <c r="C458" s="42">
        <v>2</v>
      </c>
      <c r="D458" s="43">
        <f t="shared" si="1"/>
        <v>23.279999999999998</v>
      </c>
      <c r="E458" s="23" t="s">
        <v>679</v>
      </c>
    </row>
    <row r="459" spans="1:5" s="8" customFormat="1" ht="76.5">
      <c r="A459" s="38" t="s">
        <v>630</v>
      </c>
      <c r="B459" s="38" t="s">
        <v>678</v>
      </c>
      <c r="C459" s="42">
        <v>2</v>
      </c>
      <c r="D459" s="43">
        <f t="shared" si="1"/>
        <v>23.279999999999998</v>
      </c>
      <c r="E459" s="23" t="s">
        <v>679</v>
      </c>
    </row>
    <row r="460" spans="1:5" s="8" customFormat="1" ht="76.5">
      <c r="A460" s="38" t="s">
        <v>547</v>
      </c>
      <c r="B460" s="38" t="s">
        <v>678</v>
      </c>
      <c r="C460" s="42">
        <v>2</v>
      </c>
      <c r="D460" s="43">
        <f t="shared" si="1"/>
        <v>23.279999999999998</v>
      </c>
      <c r="E460" s="23" t="s">
        <v>679</v>
      </c>
    </row>
    <row r="461" spans="1:5" s="8" customFormat="1" ht="63.75">
      <c r="A461" s="38" t="s">
        <v>649</v>
      </c>
      <c r="B461" s="38" t="s">
        <v>678</v>
      </c>
      <c r="C461" s="42">
        <v>2</v>
      </c>
      <c r="D461" s="43">
        <f t="shared" si="1"/>
        <v>23.279999999999998</v>
      </c>
      <c r="E461" s="23" t="s">
        <v>679</v>
      </c>
    </row>
    <row r="462" spans="1:5" s="8" customFormat="1" ht="76.5">
      <c r="A462" s="38" t="s">
        <v>650</v>
      </c>
      <c r="B462" s="38" t="s">
        <v>678</v>
      </c>
      <c r="C462" s="42">
        <v>2</v>
      </c>
      <c r="D462" s="43">
        <f t="shared" si="1"/>
        <v>23.279999999999998</v>
      </c>
      <c r="E462" s="23" t="s">
        <v>679</v>
      </c>
    </row>
    <row r="463" spans="1:5" s="8" customFormat="1" ht="76.5">
      <c r="A463" s="38" t="s">
        <v>266</v>
      </c>
      <c r="B463" s="38" t="s">
        <v>678</v>
      </c>
      <c r="C463" s="42">
        <v>2</v>
      </c>
      <c r="D463" s="43">
        <f t="shared" si="1"/>
        <v>23.279999999999998</v>
      </c>
      <c r="E463" s="23" t="s">
        <v>679</v>
      </c>
    </row>
    <row r="464" spans="1:5" s="8" customFormat="1" ht="76.5">
      <c r="A464" s="38" t="s">
        <v>489</v>
      </c>
      <c r="B464" s="38" t="s">
        <v>678</v>
      </c>
      <c r="C464" s="42">
        <v>2</v>
      </c>
      <c r="D464" s="43">
        <f t="shared" si="1"/>
        <v>23.279999999999998</v>
      </c>
      <c r="E464" s="23" t="s">
        <v>679</v>
      </c>
    </row>
    <row r="465" spans="1:5" s="8" customFormat="1" ht="76.5">
      <c r="A465" s="38" t="s">
        <v>530</v>
      </c>
      <c r="B465" s="38" t="s">
        <v>678</v>
      </c>
      <c r="C465" s="42">
        <v>2</v>
      </c>
      <c r="D465" s="43">
        <f t="shared" si="1"/>
        <v>23.279999999999998</v>
      </c>
      <c r="E465" s="23" t="s">
        <v>679</v>
      </c>
    </row>
    <row r="466" spans="1:5" s="8" customFormat="1" ht="76.5">
      <c r="A466" s="38" t="s">
        <v>490</v>
      </c>
      <c r="B466" s="38" t="s">
        <v>678</v>
      </c>
      <c r="C466" s="42">
        <v>2</v>
      </c>
      <c r="D466" s="43">
        <f t="shared" si="1"/>
        <v>23.279999999999998</v>
      </c>
      <c r="E466" s="23" t="s">
        <v>679</v>
      </c>
    </row>
    <row r="467" spans="1:5" s="8" customFormat="1" ht="76.5">
      <c r="A467" s="38" t="s">
        <v>43</v>
      </c>
      <c r="B467" s="38" t="s">
        <v>678</v>
      </c>
      <c r="C467" s="42">
        <v>2</v>
      </c>
      <c r="D467" s="43">
        <f t="shared" si="1"/>
        <v>23.279999999999998</v>
      </c>
      <c r="E467" s="23" t="s">
        <v>679</v>
      </c>
    </row>
    <row r="468" spans="1:5" s="8" customFormat="1" ht="76.5">
      <c r="A468" s="38" t="s">
        <v>549</v>
      </c>
      <c r="B468" s="38" t="s">
        <v>678</v>
      </c>
      <c r="C468" s="42">
        <v>2</v>
      </c>
      <c r="D468" s="43">
        <f t="shared" si="1"/>
        <v>23.279999999999998</v>
      </c>
      <c r="E468" s="23" t="s">
        <v>679</v>
      </c>
    </row>
    <row r="469" spans="1:5" s="8" customFormat="1" ht="76.5">
      <c r="A469" s="38" t="s">
        <v>652</v>
      </c>
      <c r="B469" s="38" t="s">
        <v>678</v>
      </c>
      <c r="C469" s="42">
        <v>2</v>
      </c>
      <c r="D469" s="43">
        <f t="shared" si="1"/>
        <v>23.279999999999998</v>
      </c>
      <c r="E469" s="23" t="s">
        <v>679</v>
      </c>
    </row>
    <row r="470" spans="1:5" s="8" customFormat="1" ht="76.5">
      <c r="A470" s="38" t="s">
        <v>627</v>
      </c>
      <c r="B470" s="38" t="s">
        <v>678</v>
      </c>
      <c r="C470" s="42">
        <v>2</v>
      </c>
      <c r="D470" s="43">
        <f t="shared" si="1"/>
        <v>23.279999999999998</v>
      </c>
      <c r="E470" s="23" t="s">
        <v>679</v>
      </c>
    </row>
    <row r="471" spans="1:5" s="8" customFormat="1" ht="76.5">
      <c r="A471" s="38" t="s">
        <v>551</v>
      </c>
      <c r="B471" s="38" t="s">
        <v>678</v>
      </c>
      <c r="C471" s="42">
        <v>2</v>
      </c>
      <c r="D471" s="43">
        <f t="shared" si="1"/>
        <v>23.279999999999998</v>
      </c>
      <c r="E471" s="23" t="s">
        <v>679</v>
      </c>
    </row>
    <row r="472" spans="1:5" s="8" customFormat="1" ht="76.5">
      <c r="A472" s="38" t="s">
        <v>537</v>
      </c>
      <c r="B472" s="38" t="s">
        <v>678</v>
      </c>
      <c r="C472" s="42">
        <v>2</v>
      </c>
      <c r="D472" s="43">
        <f t="shared" si="1"/>
        <v>23.279999999999998</v>
      </c>
      <c r="E472" s="23" t="s">
        <v>679</v>
      </c>
    </row>
    <row r="473" spans="1:5" s="8" customFormat="1" ht="51">
      <c r="A473" s="38" t="s">
        <v>631</v>
      </c>
      <c r="B473" s="38" t="s">
        <v>678</v>
      </c>
      <c r="C473" s="42">
        <v>2</v>
      </c>
      <c r="D473" s="43">
        <f t="shared" si="1"/>
        <v>23.279999999999998</v>
      </c>
      <c r="E473" s="23" t="s">
        <v>679</v>
      </c>
    </row>
    <row r="474" spans="1:5" s="8" customFormat="1" ht="51">
      <c r="A474" s="38" t="s">
        <v>656</v>
      </c>
      <c r="B474" s="38" t="s">
        <v>678</v>
      </c>
      <c r="C474" s="42">
        <v>2</v>
      </c>
      <c r="D474" s="43">
        <f t="shared" si="1"/>
        <v>23.279999999999998</v>
      </c>
      <c r="E474" s="23" t="s">
        <v>679</v>
      </c>
    </row>
    <row r="475" spans="1:5" s="8" customFormat="1" ht="89.25">
      <c r="A475" s="38" t="s">
        <v>644</v>
      </c>
      <c r="B475" s="38" t="s">
        <v>678</v>
      </c>
      <c r="C475" s="42">
        <v>2</v>
      </c>
      <c r="D475" s="43">
        <f t="shared" si="1"/>
        <v>23.279999999999998</v>
      </c>
      <c r="E475" s="23" t="s">
        <v>679</v>
      </c>
    </row>
    <row r="476" spans="1:5" s="8" customFormat="1" ht="63.75">
      <c r="A476" s="38" t="s">
        <v>714</v>
      </c>
      <c r="B476" s="38" t="s">
        <v>678</v>
      </c>
      <c r="C476" s="42">
        <v>2</v>
      </c>
      <c r="D476" s="43">
        <f t="shared" si="1"/>
        <v>23.279999999999998</v>
      </c>
      <c r="E476" s="23" t="s">
        <v>679</v>
      </c>
    </row>
    <row r="477" spans="1:5" s="8" customFormat="1" ht="76.5">
      <c r="A477" s="38" t="s">
        <v>550</v>
      </c>
      <c r="B477" s="38" t="s">
        <v>573</v>
      </c>
      <c r="C477" s="42">
        <v>9</v>
      </c>
      <c r="D477" s="43">
        <v>118.89</v>
      </c>
      <c r="E477" s="41" t="s">
        <v>309</v>
      </c>
    </row>
    <row r="478" spans="1:5" s="8" customFormat="1" ht="63.75">
      <c r="A478" s="38" t="s">
        <v>714</v>
      </c>
      <c r="B478" s="38" t="s">
        <v>24</v>
      </c>
      <c r="C478" s="42">
        <v>1</v>
      </c>
      <c r="D478" s="43">
        <v>8.76</v>
      </c>
      <c r="E478" s="41" t="s">
        <v>309</v>
      </c>
    </row>
    <row r="479" spans="1:5" s="8" customFormat="1" ht="76.5">
      <c r="A479" s="38" t="s">
        <v>655</v>
      </c>
      <c r="B479" s="38" t="s">
        <v>24</v>
      </c>
      <c r="C479" s="42">
        <v>3</v>
      </c>
      <c r="D479" s="43">
        <v>27.45</v>
      </c>
      <c r="E479" s="41" t="s">
        <v>309</v>
      </c>
    </row>
    <row r="480" spans="1:5" s="8" customFormat="1" ht="76.5">
      <c r="A480" s="38" t="s">
        <v>550</v>
      </c>
      <c r="B480" s="38" t="s">
        <v>715</v>
      </c>
      <c r="C480" s="42">
        <v>14</v>
      </c>
      <c r="D480" s="43">
        <f>147.66+84.3</f>
        <v>231.95999999999998</v>
      </c>
      <c r="E480" s="41" t="s">
        <v>309</v>
      </c>
    </row>
    <row r="481" spans="1:5" s="8" customFormat="1" ht="76.5">
      <c r="A481" s="38" t="s">
        <v>535</v>
      </c>
      <c r="B481" s="38" t="s">
        <v>566</v>
      </c>
      <c r="C481" s="42">
        <v>1</v>
      </c>
      <c r="D481" s="43">
        <f>50.51941+1.51559</f>
        <v>52.035000000000004</v>
      </c>
      <c r="E481" s="41" t="s">
        <v>309</v>
      </c>
    </row>
    <row r="482" spans="1:5" s="8" customFormat="1" ht="76.5">
      <c r="A482" s="38" t="s">
        <v>655</v>
      </c>
      <c r="B482" s="38" t="s">
        <v>566</v>
      </c>
      <c r="C482" s="42">
        <v>3</v>
      </c>
      <c r="D482" s="43">
        <f>0.03883+0.00117+20.81+21</f>
        <v>41.849999999999994</v>
      </c>
      <c r="E482" s="41" t="s">
        <v>309</v>
      </c>
    </row>
    <row r="483" spans="1:5" s="8" customFormat="1" ht="76.5">
      <c r="A483" s="38" t="s">
        <v>641</v>
      </c>
      <c r="B483" s="38" t="s">
        <v>716</v>
      </c>
      <c r="C483" s="42">
        <v>2</v>
      </c>
      <c r="D483" s="43">
        <f>12.96797+0.38904</f>
        <v>13.357009999999999</v>
      </c>
      <c r="E483" s="41" t="s">
        <v>309</v>
      </c>
    </row>
    <row r="484" spans="1:5" s="8" customFormat="1" ht="76.5">
      <c r="A484" s="38" t="s">
        <v>653</v>
      </c>
      <c r="B484" s="38" t="s">
        <v>566</v>
      </c>
      <c r="C484" s="42">
        <v>1</v>
      </c>
      <c r="D484" s="43">
        <f>5.09709+0.15294+8.69997</f>
        <v>13.95</v>
      </c>
      <c r="E484" s="41" t="s">
        <v>309</v>
      </c>
    </row>
    <row r="485" spans="1:5" s="8" customFormat="1" ht="76.5">
      <c r="A485" s="38" t="s">
        <v>655</v>
      </c>
      <c r="B485" s="38" t="s">
        <v>566</v>
      </c>
      <c r="C485" s="42">
        <v>1</v>
      </c>
      <c r="D485" s="43">
        <f>13.52815+0.40585+9.74</f>
        <v>23.674</v>
      </c>
      <c r="E485" s="41" t="s">
        <v>561</v>
      </c>
    </row>
    <row r="486" spans="1:5" s="8" customFormat="1" ht="63.75">
      <c r="A486" s="38" t="s">
        <v>654</v>
      </c>
      <c r="B486" s="38" t="s">
        <v>688</v>
      </c>
      <c r="C486" s="42">
        <v>1</v>
      </c>
      <c r="D486" s="43">
        <f>21+0.63+0.024+20.446</f>
        <v>42.1</v>
      </c>
      <c r="E486" s="41" t="s">
        <v>561</v>
      </c>
    </row>
    <row r="487" spans="1:5" s="8" customFormat="1" ht="76.5">
      <c r="A487" s="38" t="s">
        <v>642</v>
      </c>
      <c r="B487" s="38" t="s">
        <v>688</v>
      </c>
      <c r="C487" s="42">
        <v>1</v>
      </c>
      <c r="D487" s="43">
        <f>21+0.63+2.3+20.99</f>
        <v>44.92</v>
      </c>
      <c r="E487" s="41" t="s">
        <v>561</v>
      </c>
    </row>
    <row r="488" spans="1:5" s="8" customFormat="1" ht="114.75">
      <c r="A488" s="38" t="s">
        <v>486</v>
      </c>
      <c r="B488" s="38" t="s">
        <v>688</v>
      </c>
      <c r="C488" s="42">
        <v>1</v>
      </c>
      <c r="D488" s="43">
        <f>21+0.63+17.896+20.994</f>
        <v>60.519999999999996</v>
      </c>
      <c r="E488" s="41" t="s">
        <v>561</v>
      </c>
    </row>
    <row r="489" spans="1:5" s="8" customFormat="1" ht="76.5">
      <c r="A489" s="38" t="s">
        <v>542</v>
      </c>
      <c r="B489" s="38" t="s">
        <v>688</v>
      </c>
      <c r="C489" s="42">
        <v>1</v>
      </c>
      <c r="D489" s="43">
        <f>21+0.63+3.592+11.718</f>
        <v>36.94</v>
      </c>
      <c r="E489" s="41" t="s">
        <v>561</v>
      </c>
    </row>
    <row r="490" spans="1:5" s="8" customFormat="1" ht="63.75">
      <c r="A490" s="38" t="s">
        <v>660</v>
      </c>
      <c r="B490" s="38" t="s">
        <v>688</v>
      </c>
      <c r="C490" s="42">
        <v>1</v>
      </c>
      <c r="D490" s="43">
        <f>15.37184+0.46116</f>
        <v>15.833</v>
      </c>
      <c r="E490" s="41" t="s">
        <v>561</v>
      </c>
    </row>
    <row r="491" spans="1:5" s="8" customFormat="1" ht="76.5">
      <c r="A491" s="38" t="s">
        <v>653</v>
      </c>
      <c r="B491" s="38" t="s">
        <v>688</v>
      </c>
      <c r="C491" s="42">
        <v>1</v>
      </c>
      <c r="D491" s="43">
        <f>15.37184+0.46116</f>
        <v>15.833</v>
      </c>
      <c r="E491" s="41" t="s">
        <v>561</v>
      </c>
    </row>
    <row r="492" spans="1:5" s="8" customFormat="1" ht="89.25">
      <c r="A492" s="38" t="s">
        <v>311</v>
      </c>
      <c r="B492" s="38" t="s">
        <v>688</v>
      </c>
      <c r="C492" s="42">
        <v>1</v>
      </c>
      <c r="D492" s="43">
        <f>15.37184+0.46116</f>
        <v>15.833</v>
      </c>
      <c r="E492" s="41" t="s">
        <v>561</v>
      </c>
    </row>
    <row r="493" spans="1:5" s="8" customFormat="1" ht="76.5">
      <c r="A493" s="38" t="s">
        <v>548</v>
      </c>
      <c r="B493" s="38" t="s">
        <v>688</v>
      </c>
      <c r="C493" s="42">
        <v>1</v>
      </c>
      <c r="D493" s="43">
        <f>21+0.63+2.51</f>
        <v>24.14</v>
      </c>
      <c r="E493" s="41" t="s">
        <v>561</v>
      </c>
    </row>
    <row r="494" spans="1:5" s="8" customFormat="1" ht="76.5">
      <c r="A494" s="38" t="s">
        <v>637</v>
      </c>
      <c r="B494" s="38" t="s">
        <v>688</v>
      </c>
      <c r="C494" s="42">
        <v>1</v>
      </c>
      <c r="D494" s="43">
        <f>21+0.63+8.052+6.598</f>
        <v>36.28</v>
      </c>
      <c r="E494" s="41" t="s">
        <v>561</v>
      </c>
    </row>
    <row r="495" spans="1:5" s="8" customFormat="1" ht="63.75">
      <c r="A495" s="38" t="s">
        <v>714</v>
      </c>
      <c r="B495" s="38" t="s">
        <v>566</v>
      </c>
      <c r="C495" s="42">
        <v>1</v>
      </c>
      <c r="D495" s="43">
        <v>44.92</v>
      </c>
      <c r="E495" s="41" t="s">
        <v>561</v>
      </c>
    </row>
    <row r="496" spans="1:5" s="8" customFormat="1" ht="102">
      <c r="A496" s="38" t="s">
        <v>484</v>
      </c>
      <c r="B496" s="38" t="s">
        <v>705</v>
      </c>
      <c r="C496" s="42">
        <v>4</v>
      </c>
      <c r="D496" s="43">
        <f>27.97007+0.83911</f>
        <v>28.80918</v>
      </c>
      <c r="E496" s="23" t="s">
        <v>706</v>
      </c>
    </row>
    <row r="497" spans="1:5" s="8" customFormat="1" ht="76.5">
      <c r="A497" s="38" t="s">
        <v>535</v>
      </c>
      <c r="B497" s="38" t="s">
        <v>705</v>
      </c>
      <c r="C497" s="42">
        <v>1</v>
      </c>
      <c r="D497" s="43">
        <f>6.99252+0.20978</f>
        <v>7.2023</v>
      </c>
      <c r="E497" s="23" t="s">
        <v>706</v>
      </c>
    </row>
    <row r="498" spans="1:5" s="8" customFormat="1" ht="76.5">
      <c r="A498" s="38" t="s">
        <v>641</v>
      </c>
      <c r="B498" s="38" t="s">
        <v>705</v>
      </c>
      <c r="C498" s="42">
        <v>1</v>
      </c>
      <c r="D498" s="43">
        <f>6.99252+0.20978</f>
        <v>7.2023</v>
      </c>
      <c r="E498" s="23" t="s">
        <v>706</v>
      </c>
    </row>
    <row r="499" spans="1:5" s="8" customFormat="1" ht="89.25">
      <c r="A499" s="38" t="s">
        <v>306</v>
      </c>
      <c r="B499" s="38" t="s">
        <v>688</v>
      </c>
      <c r="C499" s="42">
        <v>1</v>
      </c>
      <c r="D499" s="43">
        <f>21+0.63+1.67</f>
        <v>23.299999999999997</v>
      </c>
      <c r="E499" s="41" t="s">
        <v>561</v>
      </c>
    </row>
    <row r="500" spans="1:5" s="8" customFormat="1" ht="76.5">
      <c r="A500" s="38" t="s">
        <v>266</v>
      </c>
      <c r="B500" s="38" t="s">
        <v>717</v>
      </c>
      <c r="C500" s="42">
        <v>5</v>
      </c>
      <c r="D500" s="43">
        <f>33.43883+1.00317</f>
        <v>34.442</v>
      </c>
      <c r="E500" s="41" t="s">
        <v>309</v>
      </c>
    </row>
    <row r="501" spans="1:5" s="8" customFormat="1" ht="76.5">
      <c r="A501" s="38" t="s">
        <v>489</v>
      </c>
      <c r="B501" s="38" t="s">
        <v>717</v>
      </c>
      <c r="C501" s="42">
        <v>3</v>
      </c>
      <c r="D501" s="43">
        <v>22.203</v>
      </c>
      <c r="E501" s="41" t="s">
        <v>309</v>
      </c>
    </row>
    <row r="502" spans="1:5" s="8" customFormat="1" ht="76.5">
      <c r="A502" s="38" t="s">
        <v>637</v>
      </c>
      <c r="B502" s="38" t="s">
        <v>717</v>
      </c>
      <c r="C502" s="42">
        <v>1</v>
      </c>
      <c r="D502" s="43">
        <v>7.791</v>
      </c>
      <c r="E502" s="41" t="s">
        <v>309</v>
      </c>
    </row>
    <row r="503" spans="1:5" s="8" customFormat="1" ht="76.5">
      <c r="A503" s="38" t="s">
        <v>550</v>
      </c>
      <c r="B503" s="38" t="s">
        <v>718</v>
      </c>
      <c r="C503" s="42">
        <v>1</v>
      </c>
      <c r="D503" s="43">
        <v>7.791</v>
      </c>
      <c r="E503" s="41" t="s">
        <v>309</v>
      </c>
    </row>
    <row r="504" spans="1:5" s="8" customFormat="1" ht="63.75">
      <c r="A504" s="38" t="s">
        <v>660</v>
      </c>
      <c r="B504" s="38" t="s">
        <v>717</v>
      </c>
      <c r="C504" s="42">
        <v>1</v>
      </c>
      <c r="D504" s="43">
        <f>5.62717+0.16883+0.004+1.991</f>
        <v>7.790999999999999</v>
      </c>
      <c r="E504" s="41" t="s">
        <v>309</v>
      </c>
    </row>
    <row r="505" spans="1:5" s="8" customFormat="1" ht="76.5">
      <c r="A505" s="38" t="s">
        <v>655</v>
      </c>
      <c r="B505" s="38" t="s">
        <v>717</v>
      </c>
      <c r="C505" s="42">
        <v>1</v>
      </c>
      <c r="D505" s="43">
        <f>6.99611+0.20989</f>
        <v>7.2059999999999995</v>
      </c>
      <c r="E505" s="41" t="s">
        <v>309</v>
      </c>
    </row>
    <row r="506" spans="1:5" s="8" customFormat="1" ht="76.5">
      <c r="A506" s="38" t="s">
        <v>641</v>
      </c>
      <c r="B506" s="38" t="s">
        <v>719</v>
      </c>
      <c r="C506" s="42">
        <v>2</v>
      </c>
      <c r="D506" s="43">
        <f>17.73932+0.53218</f>
        <v>18.2715</v>
      </c>
      <c r="E506" s="23" t="s">
        <v>720</v>
      </c>
    </row>
    <row r="507" spans="1:5" s="8" customFormat="1" ht="76.5">
      <c r="A507" s="38" t="s">
        <v>650</v>
      </c>
      <c r="B507" s="38" t="s">
        <v>719</v>
      </c>
      <c r="C507" s="42">
        <v>2</v>
      </c>
      <c r="D507" s="43">
        <f>17.73932+0.53218</f>
        <v>18.2715</v>
      </c>
      <c r="E507" s="23" t="s">
        <v>720</v>
      </c>
    </row>
    <row r="508" spans="1:5" s="8" customFormat="1" ht="63.75">
      <c r="A508" s="38" t="s">
        <v>661</v>
      </c>
      <c r="B508" s="38" t="s">
        <v>719</v>
      </c>
      <c r="C508" s="42">
        <v>2</v>
      </c>
      <c r="D508" s="43">
        <f>17.73932+0.53218</f>
        <v>18.2715</v>
      </c>
      <c r="E508" s="23" t="s">
        <v>720</v>
      </c>
    </row>
    <row r="509" spans="1:5" s="8" customFormat="1" ht="76.5">
      <c r="A509" s="38" t="s">
        <v>547</v>
      </c>
      <c r="B509" s="38" t="s">
        <v>719</v>
      </c>
      <c r="C509" s="42">
        <v>2</v>
      </c>
      <c r="D509" s="43">
        <f>17.73932+0.53218</f>
        <v>18.2715</v>
      </c>
      <c r="E509" s="23" t="s">
        <v>720</v>
      </c>
    </row>
    <row r="510" spans="1:5" s="8" customFormat="1" ht="89.25">
      <c r="A510" s="38" t="s">
        <v>710</v>
      </c>
      <c r="B510" s="38" t="s">
        <v>721</v>
      </c>
      <c r="C510" s="42">
        <v>3</v>
      </c>
      <c r="D510" s="43">
        <f>19.64155+0.58925</f>
        <v>20.2308</v>
      </c>
      <c r="E510" s="23" t="s">
        <v>722</v>
      </c>
    </row>
    <row r="511" spans="1:5" s="8" customFormat="1" ht="63.75">
      <c r="A511" s="38" t="s">
        <v>661</v>
      </c>
      <c r="B511" s="38" t="s">
        <v>721</v>
      </c>
      <c r="C511" s="42">
        <v>1</v>
      </c>
      <c r="D511" s="43">
        <f>6.54718+0.19642</f>
        <v>6.7436</v>
      </c>
      <c r="E511" s="23" t="s">
        <v>722</v>
      </c>
    </row>
    <row r="512" spans="1:5" s="8" customFormat="1" ht="76.5">
      <c r="A512" s="38" t="s">
        <v>483</v>
      </c>
      <c r="B512" s="38" t="s">
        <v>721</v>
      </c>
      <c r="C512" s="42">
        <v>1</v>
      </c>
      <c r="D512" s="43">
        <f>6.44718+0.19342</f>
        <v>6.6406</v>
      </c>
      <c r="E512" s="23" t="s">
        <v>722</v>
      </c>
    </row>
    <row r="513" spans="1:5" s="8" customFormat="1" ht="89.25">
      <c r="A513" s="38" t="s">
        <v>710</v>
      </c>
      <c r="B513" s="38" t="s">
        <v>723</v>
      </c>
      <c r="C513" s="42">
        <v>1</v>
      </c>
      <c r="D513" s="43">
        <v>80</v>
      </c>
      <c r="E513" s="41" t="s">
        <v>309</v>
      </c>
    </row>
    <row r="514" spans="1:5" s="8" customFormat="1" ht="38.25">
      <c r="A514" s="38" t="s">
        <v>724</v>
      </c>
      <c r="B514" s="38" t="s">
        <v>598</v>
      </c>
      <c r="C514" s="42">
        <v>3</v>
      </c>
      <c r="D514" s="43">
        <v>24.59694</v>
      </c>
      <c r="E514" s="41" t="s">
        <v>725</v>
      </c>
    </row>
    <row r="515" spans="1:5" s="8" customFormat="1" ht="38.25">
      <c r="A515" s="38" t="s">
        <v>726</v>
      </c>
      <c r="B515" s="38" t="s">
        <v>727</v>
      </c>
      <c r="C515" s="42">
        <v>1</v>
      </c>
      <c r="D515" s="43">
        <v>18</v>
      </c>
      <c r="E515" s="41" t="s">
        <v>728</v>
      </c>
    </row>
    <row r="516" spans="1:5" s="8" customFormat="1" ht="25.5">
      <c r="A516" s="38" t="s">
        <v>729</v>
      </c>
      <c r="B516" s="38" t="s">
        <v>341</v>
      </c>
      <c r="C516" s="42">
        <v>1</v>
      </c>
      <c r="D516" s="43">
        <v>12.3</v>
      </c>
      <c r="E516" s="41" t="s">
        <v>730</v>
      </c>
    </row>
    <row r="517" spans="1:5" s="8" customFormat="1" ht="38.25">
      <c r="A517" s="38" t="s">
        <v>731</v>
      </c>
      <c r="B517" s="38" t="s">
        <v>314</v>
      </c>
      <c r="C517" s="42">
        <v>1</v>
      </c>
      <c r="D517" s="43">
        <v>18.735</v>
      </c>
      <c r="E517" s="41" t="s">
        <v>265</v>
      </c>
    </row>
    <row r="518" spans="1:5" s="8" customFormat="1" ht="38.25">
      <c r="A518" s="38" t="s">
        <v>731</v>
      </c>
      <c r="B518" s="38" t="s">
        <v>732</v>
      </c>
      <c r="C518" s="42">
        <v>1</v>
      </c>
      <c r="D518" s="43">
        <v>24.265</v>
      </c>
      <c r="E518" s="41" t="s">
        <v>265</v>
      </c>
    </row>
    <row r="519" spans="1:5" s="8" customFormat="1" ht="25.5">
      <c r="A519" s="38" t="s">
        <v>733</v>
      </c>
      <c r="B519" s="38" t="s">
        <v>440</v>
      </c>
      <c r="C519" s="42">
        <v>1</v>
      </c>
      <c r="D519" s="43">
        <v>8</v>
      </c>
      <c r="E519" s="41" t="s">
        <v>728</v>
      </c>
    </row>
    <row r="520" spans="1:5" s="8" customFormat="1" ht="25.5">
      <c r="A520" s="38" t="s">
        <v>733</v>
      </c>
      <c r="B520" s="38" t="s">
        <v>734</v>
      </c>
      <c r="C520" s="42">
        <v>1</v>
      </c>
      <c r="D520" s="43">
        <v>52</v>
      </c>
      <c r="E520" s="41" t="s">
        <v>735</v>
      </c>
    </row>
    <row r="521" spans="1:5" s="8" customFormat="1" ht="25.5">
      <c r="A521" s="38" t="s">
        <v>733</v>
      </c>
      <c r="B521" s="38" t="s">
        <v>425</v>
      </c>
      <c r="C521" s="42">
        <v>1</v>
      </c>
      <c r="D521" s="43">
        <v>14.4</v>
      </c>
      <c r="E521" s="41" t="s">
        <v>736</v>
      </c>
    </row>
    <row r="522" spans="1:5" s="8" customFormat="1" ht="25.5">
      <c r="A522" s="38" t="s">
        <v>733</v>
      </c>
      <c r="B522" s="38" t="s">
        <v>425</v>
      </c>
      <c r="C522" s="42">
        <v>1</v>
      </c>
      <c r="D522" s="43">
        <v>18.56</v>
      </c>
      <c r="E522" s="41" t="s">
        <v>736</v>
      </c>
    </row>
    <row r="523" spans="1:5" s="8" customFormat="1" ht="25.5">
      <c r="A523" s="38" t="s">
        <v>737</v>
      </c>
      <c r="B523" s="38" t="s">
        <v>449</v>
      </c>
      <c r="C523" s="42">
        <v>1</v>
      </c>
      <c r="D523" s="43">
        <v>32.445</v>
      </c>
      <c r="E523" s="41" t="s">
        <v>426</v>
      </c>
    </row>
    <row r="524" spans="1:5" s="8" customFormat="1" ht="25.5">
      <c r="A524" s="38" t="s">
        <v>737</v>
      </c>
      <c r="B524" s="38" t="s">
        <v>280</v>
      </c>
      <c r="C524" s="42">
        <v>1</v>
      </c>
      <c r="D524" s="43">
        <v>14</v>
      </c>
      <c r="E524" s="41" t="s">
        <v>738</v>
      </c>
    </row>
    <row r="525" spans="1:5" s="8" customFormat="1" ht="25.5">
      <c r="A525" s="38" t="s">
        <v>739</v>
      </c>
      <c r="B525" s="38" t="s">
        <v>624</v>
      </c>
      <c r="C525" s="42">
        <v>1</v>
      </c>
      <c r="D525" s="43">
        <v>35.85</v>
      </c>
      <c r="E525" s="41" t="s">
        <v>265</v>
      </c>
    </row>
    <row r="526" spans="1:5" s="8" customFormat="1" ht="25.5">
      <c r="A526" s="38" t="s">
        <v>739</v>
      </c>
      <c r="B526" s="38" t="s">
        <v>740</v>
      </c>
      <c r="C526" s="42">
        <v>1</v>
      </c>
      <c r="D526" s="43">
        <v>16.2</v>
      </c>
      <c r="E526" s="41" t="s">
        <v>265</v>
      </c>
    </row>
    <row r="527" spans="1:5" s="8" customFormat="1" ht="18.75">
      <c r="A527" s="38" t="s">
        <v>741</v>
      </c>
      <c r="B527" s="38" t="s">
        <v>742</v>
      </c>
      <c r="C527" s="47">
        <v>1</v>
      </c>
      <c r="D527" s="43">
        <v>30.9</v>
      </c>
      <c r="E527" s="50" t="s">
        <v>743</v>
      </c>
    </row>
    <row r="528" spans="1:5" s="8" customFormat="1" ht="25.5">
      <c r="A528" s="38" t="s">
        <v>744</v>
      </c>
      <c r="B528" s="38" t="s">
        <v>745</v>
      </c>
      <c r="C528" s="42">
        <v>1</v>
      </c>
      <c r="D528" s="43">
        <v>6.999</v>
      </c>
      <c r="E528" s="23" t="s">
        <v>252</v>
      </c>
    </row>
    <row r="529" spans="1:5" s="8" customFormat="1" ht="25.5">
      <c r="A529" s="38" t="s">
        <v>744</v>
      </c>
      <c r="B529" s="46" t="s">
        <v>345</v>
      </c>
      <c r="C529" s="47">
        <v>1</v>
      </c>
      <c r="D529" s="43">
        <v>10.299</v>
      </c>
      <c r="E529" s="23" t="s">
        <v>252</v>
      </c>
    </row>
    <row r="530" spans="1:5" s="8" customFormat="1" ht="25.5">
      <c r="A530" s="38" t="s">
        <v>744</v>
      </c>
      <c r="B530" s="46" t="s">
        <v>345</v>
      </c>
      <c r="C530" s="47">
        <v>1</v>
      </c>
      <c r="D530" s="43">
        <v>14.299</v>
      </c>
      <c r="E530" s="23" t="s">
        <v>252</v>
      </c>
    </row>
    <row r="531" spans="1:5" s="8" customFormat="1" ht="25.5">
      <c r="A531" s="38" t="s">
        <v>744</v>
      </c>
      <c r="B531" s="38" t="s">
        <v>746</v>
      </c>
      <c r="C531" s="47">
        <v>4</v>
      </c>
      <c r="D531" s="43">
        <v>26.87704</v>
      </c>
      <c r="E531" s="50" t="s">
        <v>747</v>
      </c>
    </row>
    <row r="532" spans="1:5" s="8" customFormat="1" ht="25.5">
      <c r="A532" s="38" t="s">
        <v>744</v>
      </c>
      <c r="B532" s="38" t="s">
        <v>748</v>
      </c>
      <c r="C532" s="42">
        <v>2</v>
      </c>
      <c r="D532" s="43">
        <v>14.936</v>
      </c>
      <c r="E532" s="23" t="s">
        <v>749</v>
      </c>
    </row>
    <row r="533" spans="1:5" s="8" customFormat="1" ht="25.5">
      <c r="A533" s="38" t="s">
        <v>744</v>
      </c>
      <c r="B533" s="46" t="s">
        <v>750</v>
      </c>
      <c r="C533" s="47">
        <v>1</v>
      </c>
      <c r="D533" s="43">
        <v>17.99898</v>
      </c>
      <c r="E533" s="50" t="s">
        <v>751</v>
      </c>
    </row>
    <row r="534" spans="1:5" s="8" customFormat="1" ht="25.5">
      <c r="A534" s="38" t="s">
        <v>744</v>
      </c>
      <c r="B534" s="46" t="s">
        <v>752</v>
      </c>
      <c r="C534" s="47">
        <v>1</v>
      </c>
      <c r="D534" s="43">
        <v>22.74</v>
      </c>
      <c r="E534" s="50" t="s">
        <v>753</v>
      </c>
    </row>
    <row r="535" spans="1:5" s="8" customFormat="1" ht="25.5">
      <c r="A535" s="38" t="s">
        <v>744</v>
      </c>
      <c r="B535" s="38" t="s">
        <v>754</v>
      </c>
      <c r="C535" s="47">
        <v>1</v>
      </c>
      <c r="D535" s="43">
        <v>6.099</v>
      </c>
      <c r="E535" s="50" t="s">
        <v>755</v>
      </c>
    </row>
    <row r="536" spans="1:5" s="8" customFormat="1" ht="25.5">
      <c r="A536" s="38" t="s">
        <v>744</v>
      </c>
      <c r="B536" s="38" t="s">
        <v>756</v>
      </c>
      <c r="C536" s="42">
        <v>2</v>
      </c>
      <c r="D536" s="43">
        <v>16.76</v>
      </c>
      <c r="E536" s="23" t="s">
        <v>114</v>
      </c>
    </row>
    <row r="537" spans="1:5" s="8" customFormat="1" ht="25.5">
      <c r="A537" s="38" t="s">
        <v>744</v>
      </c>
      <c r="B537" s="38" t="s">
        <v>179</v>
      </c>
      <c r="C537" s="42">
        <v>2</v>
      </c>
      <c r="D537" s="43">
        <v>24.59798</v>
      </c>
      <c r="E537" s="23" t="s">
        <v>757</v>
      </c>
    </row>
    <row r="538" spans="1:5" s="8" customFormat="1" ht="25.5">
      <c r="A538" s="38" t="s">
        <v>744</v>
      </c>
      <c r="B538" s="38" t="s">
        <v>345</v>
      </c>
      <c r="C538" s="47">
        <v>3</v>
      </c>
      <c r="D538" s="43">
        <v>29.997</v>
      </c>
      <c r="E538" s="50" t="s">
        <v>25</v>
      </c>
    </row>
    <row r="539" spans="1:5" s="8" customFormat="1" ht="25.5">
      <c r="A539" s="38" t="s">
        <v>744</v>
      </c>
      <c r="B539" s="38" t="s">
        <v>758</v>
      </c>
      <c r="C539" s="47">
        <v>4</v>
      </c>
      <c r="D539" s="43">
        <v>33.396</v>
      </c>
      <c r="E539" s="50" t="s">
        <v>759</v>
      </c>
    </row>
    <row r="540" spans="1:5" s="8" customFormat="1" ht="18.75">
      <c r="A540" s="38" t="s">
        <v>760</v>
      </c>
      <c r="B540" s="38" t="s">
        <v>761</v>
      </c>
      <c r="C540" s="42">
        <v>1</v>
      </c>
      <c r="D540" s="43">
        <v>6.364</v>
      </c>
      <c r="E540" s="23" t="s">
        <v>747</v>
      </c>
    </row>
    <row r="541" spans="1:5" s="8" customFormat="1" ht="18.75">
      <c r="A541" s="38" t="s">
        <v>760</v>
      </c>
      <c r="B541" s="46" t="s">
        <v>762</v>
      </c>
      <c r="C541" s="47">
        <v>1</v>
      </c>
      <c r="D541" s="43">
        <v>6.188</v>
      </c>
      <c r="E541" s="23" t="s">
        <v>747</v>
      </c>
    </row>
    <row r="542" spans="1:5" s="8" customFormat="1" ht="18.75">
      <c r="A542" s="38" t="s">
        <v>760</v>
      </c>
      <c r="B542" s="46" t="s">
        <v>763</v>
      </c>
      <c r="C542" s="47">
        <v>1</v>
      </c>
      <c r="D542" s="43">
        <v>6.034</v>
      </c>
      <c r="E542" s="23" t="s">
        <v>747</v>
      </c>
    </row>
    <row r="543" spans="1:5" s="8" customFormat="1" ht="18.75">
      <c r="A543" s="38" t="s">
        <v>760</v>
      </c>
      <c r="B543" s="38" t="s">
        <v>764</v>
      </c>
      <c r="C543" s="47">
        <v>1</v>
      </c>
      <c r="D543" s="43">
        <v>6.4</v>
      </c>
      <c r="E543" s="23" t="s">
        <v>747</v>
      </c>
    </row>
    <row r="544" spans="1:5" s="8" customFormat="1" ht="18.75">
      <c r="A544" s="38" t="s">
        <v>760</v>
      </c>
      <c r="B544" s="38" t="s">
        <v>765</v>
      </c>
      <c r="C544" s="42">
        <v>1</v>
      </c>
      <c r="D544" s="43">
        <v>7.8</v>
      </c>
      <c r="E544" s="23" t="s">
        <v>747</v>
      </c>
    </row>
    <row r="545" spans="1:5" s="8" customFormat="1" ht="18.75">
      <c r="A545" s="38" t="s">
        <v>760</v>
      </c>
      <c r="B545" s="46" t="s">
        <v>766</v>
      </c>
      <c r="C545" s="47">
        <v>1</v>
      </c>
      <c r="D545" s="43">
        <v>6.5</v>
      </c>
      <c r="E545" s="23" t="s">
        <v>747</v>
      </c>
    </row>
    <row r="546" spans="1:5" s="8" customFormat="1" ht="18.75">
      <c r="A546" s="38" t="s">
        <v>760</v>
      </c>
      <c r="B546" s="46" t="s">
        <v>767</v>
      </c>
      <c r="C546" s="47">
        <v>1</v>
      </c>
      <c r="D546" s="43">
        <v>6.5</v>
      </c>
      <c r="E546" s="23" t="s">
        <v>747</v>
      </c>
    </row>
    <row r="547" spans="1:5" s="8" customFormat="1" ht="18.75">
      <c r="A547" s="38" t="s">
        <v>760</v>
      </c>
      <c r="B547" s="38" t="s">
        <v>768</v>
      </c>
      <c r="C547" s="47">
        <v>1</v>
      </c>
      <c r="D547" s="43">
        <v>6.29</v>
      </c>
      <c r="E547" s="23" t="s">
        <v>747</v>
      </c>
    </row>
    <row r="548" spans="1:5" s="8" customFormat="1" ht="18.75">
      <c r="A548" s="38" t="s">
        <v>760</v>
      </c>
      <c r="B548" s="38" t="s">
        <v>769</v>
      </c>
      <c r="C548" s="42">
        <v>1</v>
      </c>
      <c r="D548" s="43">
        <v>10.9</v>
      </c>
      <c r="E548" s="23" t="s">
        <v>747</v>
      </c>
    </row>
    <row r="549" spans="1:5" s="8" customFormat="1" ht="18.75">
      <c r="A549" s="38" t="s">
        <v>760</v>
      </c>
      <c r="B549" s="38" t="s">
        <v>770</v>
      </c>
      <c r="C549" s="47">
        <v>1</v>
      </c>
      <c r="D549" s="43">
        <v>6.35</v>
      </c>
      <c r="E549" s="23" t="s">
        <v>747</v>
      </c>
    </row>
    <row r="550" spans="1:5" s="8" customFormat="1" ht="18.75">
      <c r="A550" s="38" t="s">
        <v>760</v>
      </c>
      <c r="B550" s="38" t="s">
        <v>771</v>
      </c>
      <c r="C550" s="47">
        <v>1</v>
      </c>
      <c r="D550" s="43">
        <v>7.442</v>
      </c>
      <c r="E550" s="23" t="s">
        <v>747</v>
      </c>
    </row>
    <row r="551" spans="1:5" s="8" customFormat="1" ht="18.75">
      <c r="A551" s="38" t="s">
        <v>760</v>
      </c>
      <c r="B551" s="46" t="s">
        <v>772</v>
      </c>
      <c r="C551" s="47">
        <v>1</v>
      </c>
      <c r="D551" s="43">
        <v>6.63</v>
      </c>
      <c r="E551" s="23" t="s">
        <v>747</v>
      </c>
    </row>
    <row r="552" spans="1:5" s="8" customFormat="1" ht="18.75">
      <c r="A552" s="38" t="s">
        <v>760</v>
      </c>
      <c r="B552" s="46" t="s">
        <v>773</v>
      </c>
      <c r="C552" s="47">
        <v>1</v>
      </c>
      <c r="D552" s="43">
        <v>6.155</v>
      </c>
      <c r="E552" s="23" t="s">
        <v>747</v>
      </c>
    </row>
    <row r="553" spans="1:5" s="8" customFormat="1" ht="18.75">
      <c r="A553" s="38" t="s">
        <v>760</v>
      </c>
      <c r="B553" s="46" t="s">
        <v>774</v>
      </c>
      <c r="C553" s="47">
        <v>2</v>
      </c>
      <c r="D553" s="43">
        <v>24.38</v>
      </c>
      <c r="E553" s="23" t="s">
        <v>197</v>
      </c>
    </row>
    <row r="554" spans="1:5" s="8" customFormat="1" ht="18.75">
      <c r="A554" s="38" t="s">
        <v>760</v>
      </c>
      <c r="B554" s="46" t="s">
        <v>775</v>
      </c>
      <c r="C554" s="47">
        <v>2</v>
      </c>
      <c r="D554" s="43">
        <v>15.295</v>
      </c>
      <c r="E554" s="23" t="s">
        <v>197</v>
      </c>
    </row>
    <row r="555" spans="1:5" s="8" customFormat="1" ht="18.75">
      <c r="A555" s="38" t="s">
        <v>760</v>
      </c>
      <c r="B555" s="46" t="s">
        <v>776</v>
      </c>
      <c r="C555" s="47">
        <v>5</v>
      </c>
      <c r="D555" s="43">
        <v>57.5</v>
      </c>
      <c r="E555" s="23" t="s">
        <v>197</v>
      </c>
    </row>
    <row r="556" spans="1:5" s="8" customFormat="1" ht="18.75">
      <c r="A556" s="38" t="s">
        <v>760</v>
      </c>
      <c r="B556" s="46" t="s">
        <v>777</v>
      </c>
      <c r="C556" s="47">
        <v>1</v>
      </c>
      <c r="D556" s="43">
        <v>38.272</v>
      </c>
      <c r="E556" s="23" t="s">
        <v>778</v>
      </c>
    </row>
    <row r="557" spans="1:5" s="9" customFormat="1" ht="18.75">
      <c r="A557" s="53" t="s">
        <v>1</v>
      </c>
      <c r="B557" s="35" t="s">
        <v>0</v>
      </c>
      <c r="C557" s="54"/>
      <c r="D557" s="55">
        <f>SUM(D23:D556)</f>
        <v>13939.700480000049</v>
      </c>
      <c r="E557" s="53" t="s">
        <v>1</v>
      </c>
    </row>
    <row r="558" spans="1:5" ht="15" customHeight="1">
      <c r="A558" s="204" t="s">
        <v>11</v>
      </c>
      <c r="B558" s="204"/>
      <c r="C558" s="204"/>
      <c r="D558" s="204"/>
      <c r="E558" s="204"/>
    </row>
    <row r="559" spans="1:5" s="15" customFormat="1" ht="25.5">
      <c r="A559" s="56" t="s">
        <v>140</v>
      </c>
      <c r="B559" s="56" t="s">
        <v>779</v>
      </c>
      <c r="C559" s="57">
        <v>1</v>
      </c>
      <c r="D559" s="58">
        <v>23630</v>
      </c>
      <c r="E559" s="56" t="s">
        <v>780</v>
      </c>
    </row>
    <row r="560" spans="1:5" s="15" customFormat="1" ht="25.5">
      <c r="A560" s="56" t="s">
        <v>140</v>
      </c>
      <c r="B560" s="56" t="s">
        <v>141</v>
      </c>
      <c r="C560" s="57">
        <v>38</v>
      </c>
      <c r="D560" s="58">
        <v>541.4287</v>
      </c>
      <c r="E560" s="56" t="s">
        <v>142</v>
      </c>
    </row>
    <row r="561" spans="1:5" s="15" customFormat="1" ht="25.5">
      <c r="A561" s="56" t="s">
        <v>140</v>
      </c>
      <c r="B561" s="41" t="s">
        <v>143</v>
      </c>
      <c r="C561" s="57">
        <v>1</v>
      </c>
      <c r="D561" s="58">
        <v>633.406</v>
      </c>
      <c r="E561" s="56" t="s">
        <v>144</v>
      </c>
    </row>
    <row r="562" spans="1:5" s="15" customFormat="1" ht="25.5">
      <c r="A562" s="56" t="s">
        <v>140</v>
      </c>
      <c r="B562" s="41" t="s">
        <v>145</v>
      </c>
      <c r="C562" s="57">
        <v>1</v>
      </c>
      <c r="D562" s="58">
        <v>478.39</v>
      </c>
      <c r="E562" s="56" t="s">
        <v>146</v>
      </c>
    </row>
    <row r="563" spans="1:5" s="15" customFormat="1" ht="25.5">
      <c r="A563" s="56" t="s">
        <v>140</v>
      </c>
      <c r="B563" s="41" t="s">
        <v>147</v>
      </c>
      <c r="C563" s="57">
        <v>1</v>
      </c>
      <c r="D563" s="58">
        <v>71</v>
      </c>
      <c r="E563" s="56" t="s">
        <v>148</v>
      </c>
    </row>
    <row r="564" spans="1:5" s="15" customFormat="1" ht="25.5">
      <c r="A564" s="56" t="s">
        <v>140</v>
      </c>
      <c r="B564" s="41" t="s">
        <v>781</v>
      </c>
      <c r="C564" s="57">
        <v>1</v>
      </c>
      <c r="D564" s="58">
        <v>17.604</v>
      </c>
      <c r="E564" s="56" t="s">
        <v>148</v>
      </c>
    </row>
    <row r="565" spans="1:5" s="15" customFormat="1" ht="25.5">
      <c r="A565" s="56" t="s">
        <v>140</v>
      </c>
      <c r="B565" s="41" t="s">
        <v>782</v>
      </c>
      <c r="C565" s="57">
        <v>1</v>
      </c>
      <c r="D565" s="58">
        <v>45.3</v>
      </c>
      <c r="E565" s="56" t="s">
        <v>148</v>
      </c>
    </row>
    <row r="566" spans="1:5" s="15" customFormat="1" ht="39" customHeight="1">
      <c r="A566" s="56" t="s">
        <v>140</v>
      </c>
      <c r="B566" s="41" t="s">
        <v>783</v>
      </c>
      <c r="C566" s="57">
        <v>1</v>
      </c>
      <c r="D566" s="58">
        <v>134</v>
      </c>
      <c r="E566" s="56" t="s">
        <v>148</v>
      </c>
    </row>
    <row r="567" spans="1:5" s="15" customFormat="1" ht="25.5">
      <c r="A567" s="56" t="s">
        <v>149</v>
      </c>
      <c r="B567" s="56" t="s">
        <v>141</v>
      </c>
      <c r="C567" s="57">
        <v>57</v>
      </c>
      <c r="D567" s="58">
        <v>1150</v>
      </c>
      <c r="E567" s="56" t="s">
        <v>150</v>
      </c>
    </row>
    <row r="568" spans="1:5" s="15" customFormat="1" ht="25.5">
      <c r="A568" s="56" t="s">
        <v>149</v>
      </c>
      <c r="B568" s="41" t="s">
        <v>151</v>
      </c>
      <c r="C568" s="57">
        <v>1</v>
      </c>
      <c r="D568" s="58">
        <v>2953.2</v>
      </c>
      <c r="E568" s="56" t="s">
        <v>152</v>
      </c>
    </row>
    <row r="569" spans="1:5" s="15" customFormat="1" ht="25.5">
      <c r="A569" s="56" t="s">
        <v>149</v>
      </c>
      <c r="B569" s="41" t="s">
        <v>153</v>
      </c>
      <c r="C569" s="57">
        <v>1</v>
      </c>
      <c r="D569" s="58">
        <v>352.244</v>
      </c>
      <c r="E569" s="56" t="s">
        <v>144</v>
      </c>
    </row>
    <row r="570" spans="1:5" s="15" customFormat="1" ht="25.5">
      <c r="A570" s="56" t="s">
        <v>149</v>
      </c>
      <c r="B570" s="41" t="s">
        <v>154</v>
      </c>
      <c r="C570" s="57">
        <v>1</v>
      </c>
      <c r="D570" s="58">
        <v>736.802</v>
      </c>
      <c r="E570" s="56" t="s">
        <v>144</v>
      </c>
    </row>
    <row r="571" spans="1:5" s="15" customFormat="1" ht="25.5">
      <c r="A571" s="56" t="s">
        <v>149</v>
      </c>
      <c r="B571" s="41" t="s">
        <v>155</v>
      </c>
      <c r="C571" s="57">
        <v>1</v>
      </c>
      <c r="D571" s="58">
        <v>697.212</v>
      </c>
      <c r="E571" s="56" t="s">
        <v>144</v>
      </c>
    </row>
    <row r="572" spans="1:5" s="15" customFormat="1" ht="25.5">
      <c r="A572" s="56" t="s">
        <v>149</v>
      </c>
      <c r="B572" s="41" t="s">
        <v>784</v>
      </c>
      <c r="C572" s="57">
        <v>1</v>
      </c>
      <c r="D572" s="58">
        <v>1396.885</v>
      </c>
      <c r="E572" s="56" t="s">
        <v>152</v>
      </c>
    </row>
    <row r="573" spans="1:5" s="15" customFormat="1" ht="25.5">
      <c r="A573" s="56" t="s">
        <v>149</v>
      </c>
      <c r="B573" s="41" t="s">
        <v>785</v>
      </c>
      <c r="C573" s="57">
        <v>1</v>
      </c>
      <c r="D573" s="58">
        <v>559.831</v>
      </c>
      <c r="E573" s="56" t="s">
        <v>786</v>
      </c>
    </row>
    <row r="574" spans="1:5" s="15" customFormat="1" ht="25.5">
      <c r="A574" s="56" t="s">
        <v>149</v>
      </c>
      <c r="B574" s="41" t="s">
        <v>787</v>
      </c>
      <c r="C574" s="57">
        <v>1</v>
      </c>
      <c r="D574" s="58">
        <v>130</v>
      </c>
      <c r="E574" s="56" t="s">
        <v>152</v>
      </c>
    </row>
    <row r="575" spans="1:5" s="15" customFormat="1" ht="25.5">
      <c r="A575" s="56" t="s">
        <v>149</v>
      </c>
      <c r="B575" s="41" t="s">
        <v>788</v>
      </c>
      <c r="C575" s="57">
        <v>1</v>
      </c>
      <c r="D575" s="58">
        <v>83.726</v>
      </c>
      <c r="E575" s="56" t="s">
        <v>144</v>
      </c>
    </row>
    <row r="576" spans="1:5" s="15" customFormat="1" ht="25.5">
      <c r="A576" s="56" t="s">
        <v>68</v>
      </c>
      <c r="B576" s="56" t="s">
        <v>141</v>
      </c>
      <c r="C576" s="57">
        <v>42</v>
      </c>
      <c r="D576" s="58">
        <v>740</v>
      </c>
      <c r="E576" s="56" t="s">
        <v>150</v>
      </c>
    </row>
    <row r="577" spans="1:5" s="15" customFormat="1" ht="25.5">
      <c r="A577" s="56" t="s">
        <v>68</v>
      </c>
      <c r="B577" s="41" t="s">
        <v>156</v>
      </c>
      <c r="C577" s="57">
        <v>1</v>
      </c>
      <c r="D577" s="58">
        <v>897</v>
      </c>
      <c r="E577" s="56" t="s">
        <v>157</v>
      </c>
    </row>
    <row r="578" spans="1:5" s="15" customFormat="1" ht="39.75" customHeight="1">
      <c r="A578" s="56" t="s">
        <v>68</v>
      </c>
      <c r="B578" s="41" t="s">
        <v>69</v>
      </c>
      <c r="C578" s="57">
        <v>1</v>
      </c>
      <c r="D578" s="58">
        <v>180</v>
      </c>
      <c r="E578" s="56" t="s">
        <v>70</v>
      </c>
    </row>
    <row r="579" spans="1:5" s="15" customFormat="1" ht="35.25" customHeight="1">
      <c r="A579" s="56" t="s">
        <v>68</v>
      </c>
      <c r="B579" s="41" t="s">
        <v>71</v>
      </c>
      <c r="C579" s="57">
        <v>1</v>
      </c>
      <c r="D579" s="51">
        <v>960</v>
      </c>
      <c r="E579" s="56" t="s">
        <v>72</v>
      </c>
    </row>
    <row r="580" spans="1:5" s="15" customFormat="1" ht="35.25" customHeight="1">
      <c r="A580" s="56" t="s">
        <v>68</v>
      </c>
      <c r="B580" s="41" t="s">
        <v>789</v>
      </c>
      <c r="C580" s="57">
        <v>1</v>
      </c>
      <c r="D580" s="51">
        <v>73</v>
      </c>
      <c r="E580" s="56" t="s">
        <v>148</v>
      </c>
    </row>
    <row r="581" spans="1:5" s="15" customFormat="1" ht="35.25" customHeight="1">
      <c r="A581" s="56" t="s">
        <v>68</v>
      </c>
      <c r="B581" s="41" t="s">
        <v>790</v>
      </c>
      <c r="C581" s="57">
        <v>1</v>
      </c>
      <c r="D581" s="51">
        <v>200</v>
      </c>
      <c r="E581" s="56" t="s">
        <v>72</v>
      </c>
    </row>
    <row r="582" spans="1:5" s="15" customFormat="1" ht="35.25" customHeight="1">
      <c r="A582" s="56" t="s">
        <v>68</v>
      </c>
      <c r="B582" s="41" t="s">
        <v>791</v>
      </c>
      <c r="C582" s="57">
        <v>1</v>
      </c>
      <c r="D582" s="51">
        <v>222</v>
      </c>
      <c r="E582" s="56" t="s">
        <v>148</v>
      </c>
    </row>
    <row r="583" spans="1:5" s="15" customFormat="1" ht="35.25" customHeight="1">
      <c r="A583" s="56" t="s">
        <v>68</v>
      </c>
      <c r="B583" s="41" t="s">
        <v>792</v>
      </c>
      <c r="C583" s="57">
        <v>1</v>
      </c>
      <c r="D583" s="51">
        <v>110</v>
      </c>
      <c r="E583" s="56" t="s">
        <v>72</v>
      </c>
    </row>
    <row r="584" spans="1:5" s="15" customFormat="1" ht="35.25" customHeight="1">
      <c r="A584" s="56" t="s">
        <v>68</v>
      </c>
      <c r="B584" s="41" t="s">
        <v>793</v>
      </c>
      <c r="C584" s="57">
        <v>1</v>
      </c>
      <c r="D584" s="51">
        <v>200</v>
      </c>
      <c r="E584" s="56" t="s">
        <v>72</v>
      </c>
    </row>
    <row r="585" spans="1:5" s="15" customFormat="1" ht="35.25" customHeight="1">
      <c r="A585" s="56" t="s">
        <v>68</v>
      </c>
      <c r="B585" s="41" t="s">
        <v>794</v>
      </c>
      <c r="C585" s="57">
        <v>1</v>
      </c>
      <c r="D585" s="51">
        <v>100</v>
      </c>
      <c r="E585" s="56" t="s">
        <v>72</v>
      </c>
    </row>
    <row r="586" spans="1:5" s="15" customFormat="1" ht="35.25" customHeight="1">
      <c r="A586" s="56" t="s">
        <v>68</v>
      </c>
      <c r="B586" s="41" t="s">
        <v>795</v>
      </c>
      <c r="C586" s="57">
        <v>2</v>
      </c>
      <c r="D586" s="51">
        <v>248.866</v>
      </c>
      <c r="E586" s="56" t="s">
        <v>796</v>
      </c>
    </row>
    <row r="587" spans="1:5" s="15" customFormat="1" ht="35.25" customHeight="1">
      <c r="A587" s="56" t="s">
        <v>73</v>
      </c>
      <c r="B587" s="41" t="s">
        <v>158</v>
      </c>
      <c r="C587" s="57">
        <v>1</v>
      </c>
      <c r="D587" s="51">
        <v>1000</v>
      </c>
      <c r="E587" s="56" t="s">
        <v>159</v>
      </c>
    </row>
    <row r="588" spans="1:5" s="15" customFormat="1" ht="53.25" customHeight="1">
      <c r="A588" s="56" t="s">
        <v>73</v>
      </c>
      <c r="B588" s="41" t="s">
        <v>160</v>
      </c>
      <c r="C588" s="57">
        <v>2</v>
      </c>
      <c r="D588" s="51">
        <v>1400</v>
      </c>
      <c r="E588" s="56" t="s">
        <v>159</v>
      </c>
    </row>
    <row r="589" spans="1:5" s="15" customFormat="1" ht="58.5" customHeight="1">
      <c r="A589" s="56" t="s">
        <v>73</v>
      </c>
      <c r="B589" s="41" t="s">
        <v>161</v>
      </c>
      <c r="C589" s="57">
        <v>1</v>
      </c>
      <c r="D589" s="51">
        <v>1200</v>
      </c>
      <c r="E589" s="56" t="s">
        <v>157</v>
      </c>
    </row>
    <row r="590" spans="1:5" s="15" customFormat="1" ht="58.5" customHeight="1">
      <c r="A590" s="56" t="s">
        <v>73</v>
      </c>
      <c r="B590" s="41" t="s">
        <v>162</v>
      </c>
      <c r="C590" s="57">
        <v>4</v>
      </c>
      <c r="D590" s="51">
        <v>600</v>
      </c>
      <c r="E590" s="56" t="s">
        <v>144</v>
      </c>
    </row>
    <row r="591" spans="1:5" s="15" customFormat="1" ht="58.5" customHeight="1">
      <c r="A591" s="56" t="s">
        <v>73</v>
      </c>
      <c r="B591" s="41" t="s">
        <v>163</v>
      </c>
      <c r="C591" s="57">
        <v>5</v>
      </c>
      <c r="D591" s="51">
        <v>1000</v>
      </c>
      <c r="E591" s="56" t="s">
        <v>144</v>
      </c>
    </row>
    <row r="592" spans="1:5" s="15" customFormat="1" ht="58.5" customHeight="1">
      <c r="A592" s="56" t="s">
        <v>73</v>
      </c>
      <c r="B592" s="41" t="s">
        <v>164</v>
      </c>
      <c r="C592" s="57">
        <v>1</v>
      </c>
      <c r="D592" s="51">
        <v>498.999</v>
      </c>
      <c r="E592" s="56" t="s">
        <v>144</v>
      </c>
    </row>
    <row r="593" spans="1:5" s="15" customFormat="1" ht="58.5" customHeight="1">
      <c r="A593" s="56" t="s">
        <v>73</v>
      </c>
      <c r="B593" s="56" t="s">
        <v>141</v>
      </c>
      <c r="C593" s="57">
        <v>60</v>
      </c>
      <c r="D593" s="51">
        <v>1660</v>
      </c>
      <c r="E593" s="56" t="s">
        <v>150</v>
      </c>
    </row>
    <row r="594" spans="1:5" s="15" customFormat="1" ht="50.25" customHeight="1">
      <c r="A594" s="56" t="s">
        <v>73</v>
      </c>
      <c r="B594" s="41" t="s">
        <v>797</v>
      </c>
      <c r="C594" s="57">
        <v>2</v>
      </c>
      <c r="D594" s="51">
        <v>180</v>
      </c>
      <c r="E594" s="56" t="s">
        <v>148</v>
      </c>
    </row>
    <row r="595" spans="1:5" s="15" customFormat="1" ht="39" customHeight="1">
      <c r="A595" s="56" t="s">
        <v>73</v>
      </c>
      <c r="B595" s="56" t="s">
        <v>74</v>
      </c>
      <c r="C595" s="57">
        <v>2</v>
      </c>
      <c r="D595" s="58">
        <v>100.66</v>
      </c>
      <c r="E595" s="56" t="s">
        <v>75</v>
      </c>
    </row>
    <row r="596" spans="1:5" s="15" customFormat="1" ht="39" customHeight="1">
      <c r="A596" s="41" t="s">
        <v>76</v>
      </c>
      <c r="B596" s="41" t="s">
        <v>165</v>
      </c>
      <c r="C596" s="57">
        <v>1</v>
      </c>
      <c r="D596" s="58">
        <v>1000</v>
      </c>
      <c r="E596" s="56" t="s">
        <v>166</v>
      </c>
    </row>
    <row r="597" spans="1:5" s="15" customFormat="1" ht="36.75" customHeight="1">
      <c r="A597" s="41" t="s">
        <v>76</v>
      </c>
      <c r="B597" s="56" t="s">
        <v>77</v>
      </c>
      <c r="C597" s="57">
        <v>1</v>
      </c>
      <c r="D597" s="59">
        <v>127.3</v>
      </c>
      <c r="E597" s="60" t="s">
        <v>78</v>
      </c>
    </row>
    <row r="598" spans="1:5" s="15" customFormat="1" ht="36.75" customHeight="1">
      <c r="A598" s="41" t="s">
        <v>76</v>
      </c>
      <c r="B598" s="56" t="s">
        <v>141</v>
      </c>
      <c r="C598" s="57">
        <v>41</v>
      </c>
      <c r="D598" s="59">
        <v>1056.461</v>
      </c>
      <c r="E598" s="56" t="s">
        <v>150</v>
      </c>
    </row>
    <row r="599" spans="1:5" s="15" customFormat="1" ht="36.75" customHeight="1">
      <c r="A599" s="41" t="s">
        <v>76</v>
      </c>
      <c r="B599" s="41" t="s">
        <v>798</v>
      </c>
      <c r="C599" s="57">
        <v>1</v>
      </c>
      <c r="D599" s="59">
        <v>1022.64</v>
      </c>
      <c r="E599" s="56" t="s">
        <v>144</v>
      </c>
    </row>
    <row r="600" spans="1:5" s="15" customFormat="1" ht="36.75" customHeight="1">
      <c r="A600" s="41" t="s">
        <v>76</v>
      </c>
      <c r="B600" s="41" t="s">
        <v>799</v>
      </c>
      <c r="C600" s="57">
        <v>2</v>
      </c>
      <c r="D600" s="59">
        <v>710.006</v>
      </c>
      <c r="E600" s="56" t="s">
        <v>144</v>
      </c>
    </row>
    <row r="601" spans="1:5" s="15" customFormat="1" ht="36.75" customHeight="1">
      <c r="A601" s="41" t="s">
        <v>76</v>
      </c>
      <c r="B601" s="41" t="s">
        <v>800</v>
      </c>
      <c r="C601" s="57">
        <v>1</v>
      </c>
      <c r="D601" s="59">
        <v>45.528</v>
      </c>
      <c r="E601" s="56" t="s">
        <v>801</v>
      </c>
    </row>
    <row r="602" spans="1:5" s="15" customFormat="1" ht="36.75" customHeight="1">
      <c r="A602" s="41" t="s">
        <v>76</v>
      </c>
      <c r="B602" s="56" t="s">
        <v>802</v>
      </c>
      <c r="C602" s="57">
        <v>1</v>
      </c>
      <c r="D602" s="59">
        <f>123.826</f>
        <v>123.826</v>
      </c>
      <c r="E602" s="56" t="s">
        <v>803</v>
      </c>
    </row>
    <row r="603" spans="1:5" s="15" customFormat="1" ht="57" customHeight="1">
      <c r="A603" s="41" t="s">
        <v>76</v>
      </c>
      <c r="B603" s="56" t="s">
        <v>804</v>
      </c>
      <c r="C603" s="57">
        <v>2</v>
      </c>
      <c r="D603" s="59">
        <v>220</v>
      </c>
      <c r="E603" s="56" t="s">
        <v>805</v>
      </c>
    </row>
    <row r="604" spans="1:5" s="15" customFormat="1" ht="36.75" customHeight="1">
      <c r="A604" s="56" t="s">
        <v>167</v>
      </c>
      <c r="B604" s="56" t="s">
        <v>141</v>
      </c>
      <c r="C604" s="57">
        <v>48</v>
      </c>
      <c r="D604" s="59">
        <v>1200</v>
      </c>
      <c r="E604" s="56" t="s">
        <v>150</v>
      </c>
    </row>
    <row r="605" spans="1:5" s="15" customFormat="1" ht="36.75" customHeight="1">
      <c r="A605" s="56" t="s">
        <v>167</v>
      </c>
      <c r="B605" s="56" t="s">
        <v>806</v>
      </c>
      <c r="C605" s="57">
        <v>1</v>
      </c>
      <c r="D605" s="59">
        <v>250</v>
      </c>
      <c r="E605" s="56" t="s">
        <v>157</v>
      </c>
    </row>
    <row r="606" spans="1:5" s="15" customFormat="1" ht="36.75" customHeight="1">
      <c r="A606" s="56" t="s">
        <v>167</v>
      </c>
      <c r="B606" s="41" t="s">
        <v>807</v>
      </c>
      <c r="C606" s="57">
        <v>1</v>
      </c>
      <c r="D606" s="59">
        <v>100</v>
      </c>
      <c r="E606" s="56" t="s">
        <v>808</v>
      </c>
    </row>
    <row r="607" spans="1:5" s="15" customFormat="1" ht="36.75" customHeight="1">
      <c r="A607" s="56" t="s">
        <v>167</v>
      </c>
      <c r="B607" s="56" t="s">
        <v>809</v>
      </c>
      <c r="C607" s="57">
        <v>1</v>
      </c>
      <c r="D607" s="59">
        <v>16</v>
      </c>
      <c r="E607" s="56" t="s">
        <v>157</v>
      </c>
    </row>
    <row r="608" spans="1:5" s="15" customFormat="1" ht="36.75" customHeight="1">
      <c r="A608" s="56" t="s">
        <v>167</v>
      </c>
      <c r="B608" s="56" t="s">
        <v>810</v>
      </c>
      <c r="C608" s="57">
        <v>1</v>
      </c>
      <c r="D608" s="59">
        <v>12</v>
      </c>
      <c r="E608" s="56" t="s">
        <v>157</v>
      </c>
    </row>
    <row r="609" spans="1:5" s="15" customFormat="1" ht="36.75" customHeight="1">
      <c r="A609" s="56" t="s">
        <v>167</v>
      </c>
      <c r="B609" s="56" t="s">
        <v>811</v>
      </c>
      <c r="C609" s="57">
        <v>5</v>
      </c>
      <c r="D609" s="59">
        <v>18</v>
      </c>
      <c r="E609" s="56" t="s">
        <v>812</v>
      </c>
    </row>
    <row r="610" spans="1:5" s="15" customFormat="1" ht="36.75" customHeight="1">
      <c r="A610" s="56" t="s">
        <v>167</v>
      </c>
      <c r="B610" s="56" t="s">
        <v>813</v>
      </c>
      <c r="C610" s="57">
        <v>1</v>
      </c>
      <c r="D610" s="59">
        <v>10.7</v>
      </c>
      <c r="E610" s="56" t="s">
        <v>814</v>
      </c>
    </row>
    <row r="611" spans="1:5" s="15" customFormat="1" ht="51" customHeight="1">
      <c r="A611" s="56" t="s">
        <v>167</v>
      </c>
      <c r="B611" s="56" t="s">
        <v>815</v>
      </c>
      <c r="C611" s="57">
        <v>1</v>
      </c>
      <c r="D611" s="59">
        <v>36</v>
      </c>
      <c r="E611" s="56" t="s">
        <v>816</v>
      </c>
    </row>
    <row r="612" spans="1:5" s="15" customFormat="1" ht="36.75" customHeight="1">
      <c r="A612" s="56" t="s">
        <v>167</v>
      </c>
      <c r="B612" s="56" t="s">
        <v>817</v>
      </c>
      <c r="C612" s="57">
        <v>1</v>
      </c>
      <c r="D612" s="59">
        <v>15</v>
      </c>
      <c r="E612" s="56" t="s">
        <v>814</v>
      </c>
    </row>
    <row r="613" spans="1:5" s="15" customFormat="1" ht="47.25" customHeight="1">
      <c r="A613" s="56" t="s">
        <v>167</v>
      </c>
      <c r="B613" s="56" t="s">
        <v>818</v>
      </c>
      <c r="C613" s="57">
        <v>1</v>
      </c>
      <c r="D613" s="59">
        <v>240.6</v>
      </c>
      <c r="E613" s="56" t="s">
        <v>152</v>
      </c>
    </row>
    <row r="614" spans="1:5" s="15" customFormat="1" ht="36.75" customHeight="1">
      <c r="A614" s="56" t="s">
        <v>167</v>
      </c>
      <c r="B614" s="56" t="s">
        <v>819</v>
      </c>
      <c r="C614" s="57">
        <v>1</v>
      </c>
      <c r="D614" s="59">
        <v>13</v>
      </c>
      <c r="E614" s="56" t="s">
        <v>820</v>
      </c>
    </row>
    <row r="615" spans="1:5" s="15" customFormat="1" ht="52.5" customHeight="1">
      <c r="A615" s="56" t="s">
        <v>167</v>
      </c>
      <c r="B615" s="56" t="s">
        <v>821</v>
      </c>
      <c r="C615" s="57">
        <v>1</v>
      </c>
      <c r="D615" s="59">
        <v>150</v>
      </c>
      <c r="E615" s="56" t="s">
        <v>822</v>
      </c>
    </row>
    <row r="616" spans="1:5" s="15" customFormat="1" ht="36.75" customHeight="1">
      <c r="A616" s="56" t="s">
        <v>167</v>
      </c>
      <c r="B616" s="56" t="s">
        <v>823</v>
      </c>
      <c r="C616" s="57">
        <v>1</v>
      </c>
      <c r="D616" s="59">
        <v>99.9</v>
      </c>
      <c r="E616" s="56" t="s">
        <v>803</v>
      </c>
    </row>
    <row r="617" spans="1:5" s="15" customFormat="1" ht="36.75" customHeight="1">
      <c r="A617" s="56" t="s">
        <v>168</v>
      </c>
      <c r="B617" s="56" t="s">
        <v>824</v>
      </c>
      <c r="C617" s="57">
        <v>14</v>
      </c>
      <c r="D617" s="59">
        <v>400</v>
      </c>
      <c r="E617" s="56" t="s">
        <v>150</v>
      </c>
    </row>
    <row r="618" spans="1:5" s="15" customFormat="1" ht="36.75" customHeight="1">
      <c r="A618" s="56" t="s">
        <v>168</v>
      </c>
      <c r="B618" s="41" t="s">
        <v>825</v>
      </c>
      <c r="C618" s="61">
        <v>1</v>
      </c>
      <c r="D618" s="62">
        <v>180</v>
      </c>
      <c r="E618" s="63" t="s">
        <v>826</v>
      </c>
    </row>
    <row r="619" spans="1:5" s="15" customFormat="1" ht="36.75" customHeight="1">
      <c r="A619" s="56" t="s">
        <v>168</v>
      </c>
      <c r="B619" s="41" t="s">
        <v>827</v>
      </c>
      <c r="C619" s="57">
        <v>1</v>
      </c>
      <c r="D619" s="59">
        <v>200</v>
      </c>
      <c r="E619" s="56" t="s">
        <v>828</v>
      </c>
    </row>
    <row r="620" spans="1:5" s="15" customFormat="1" ht="36.75" customHeight="1">
      <c r="A620" s="56" t="s">
        <v>168</v>
      </c>
      <c r="B620" s="41" t="s">
        <v>829</v>
      </c>
      <c r="C620" s="57">
        <v>3</v>
      </c>
      <c r="D620" s="59">
        <v>300</v>
      </c>
      <c r="E620" s="41" t="s">
        <v>830</v>
      </c>
    </row>
    <row r="621" spans="1:5" s="15" customFormat="1" ht="36.75" customHeight="1">
      <c r="A621" s="56" t="s">
        <v>168</v>
      </c>
      <c r="B621" s="41" t="s">
        <v>831</v>
      </c>
      <c r="C621" s="64">
        <v>1</v>
      </c>
      <c r="D621" s="65">
        <v>461.54</v>
      </c>
      <c r="E621" s="41" t="s">
        <v>830</v>
      </c>
    </row>
    <row r="622" spans="1:5" s="15" customFormat="1" ht="36.75" customHeight="1">
      <c r="A622" s="56" t="s">
        <v>168</v>
      </c>
      <c r="B622" s="41" t="s">
        <v>832</v>
      </c>
      <c r="C622" s="64">
        <v>1</v>
      </c>
      <c r="D622" s="65">
        <v>207.8</v>
      </c>
      <c r="E622" s="41" t="s">
        <v>830</v>
      </c>
    </row>
    <row r="623" spans="1:5" s="15" customFormat="1" ht="36.75" customHeight="1">
      <c r="A623" s="56" t="s">
        <v>169</v>
      </c>
      <c r="B623" s="56" t="s">
        <v>141</v>
      </c>
      <c r="C623" s="57">
        <v>13</v>
      </c>
      <c r="D623" s="59">
        <v>456.174</v>
      </c>
      <c r="E623" s="56" t="s">
        <v>150</v>
      </c>
    </row>
    <row r="624" spans="1:5" s="15" customFormat="1" ht="48" customHeight="1">
      <c r="A624" s="56" t="s">
        <v>169</v>
      </c>
      <c r="B624" s="41" t="s">
        <v>833</v>
      </c>
      <c r="C624" s="57">
        <v>1</v>
      </c>
      <c r="D624" s="59">
        <v>3500</v>
      </c>
      <c r="E624" s="60" t="s">
        <v>834</v>
      </c>
    </row>
    <row r="625" spans="1:5" s="15" customFormat="1" ht="36.75" customHeight="1">
      <c r="A625" s="56" t="s">
        <v>169</v>
      </c>
      <c r="B625" s="41" t="s">
        <v>170</v>
      </c>
      <c r="C625" s="57">
        <v>1</v>
      </c>
      <c r="D625" s="59">
        <v>165.8286</v>
      </c>
      <c r="E625" s="56" t="s">
        <v>144</v>
      </c>
    </row>
    <row r="626" spans="1:5" s="15" customFormat="1" ht="36.75" customHeight="1">
      <c r="A626" s="56" t="s">
        <v>169</v>
      </c>
      <c r="B626" s="41" t="s">
        <v>170</v>
      </c>
      <c r="C626" s="57">
        <v>1</v>
      </c>
      <c r="D626" s="59">
        <v>389.344</v>
      </c>
      <c r="E626" s="56" t="s">
        <v>144</v>
      </c>
    </row>
    <row r="627" spans="1:5" s="15" customFormat="1" ht="36.75" customHeight="1">
      <c r="A627" s="56" t="s">
        <v>169</v>
      </c>
      <c r="B627" s="41" t="s">
        <v>171</v>
      </c>
      <c r="C627" s="57">
        <v>1</v>
      </c>
      <c r="D627" s="59">
        <v>179</v>
      </c>
      <c r="E627" s="56" t="s">
        <v>72</v>
      </c>
    </row>
    <row r="628" spans="1:5" s="15" customFormat="1" ht="36.75" customHeight="1">
      <c r="A628" s="56" t="s">
        <v>169</v>
      </c>
      <c r="B628" s="41" t="s">
        <v>172</v>
      </c>
      <c r="C628" s="57">
        <v>1</v>
      </c>
      <c r="D628" s="59">
        <v>459.1</v>
      </c>
      <c r="E628" s="60" t="s">
        <v>173</v>
      </c>
    </row>
    <row r="629" spans="1:5" s="15" customFormat="1" ht="44.25" customHeight="1">
      <c r="A629" s="56" t="s">
        <v>169</v>
      </c>
      <c r="B629" s="41" t="s">
        <v>835</v>
      </c>
      <c r="C629" s="57">
        <v>1</v>
      </c>
      <c r="D629" s="59">
        <v>280</v>
      </c>
      <c r="E629" s="56" t="s">
        <v>144</v>
      </c>
    </row>
    <row r="630" spans="1:5" s="16" customFormat="1" ht="46.5" customHeight="1">
      <c r="A630" s="41" t="s">
        <v>174</v>
      </c>
      <c r="B630" s="41" t="s">
        <v>175</v>
      </c>
      <c r="C630" s="66">
        <v>2</v>
      </c>
      <c r="D630" s="51">
        <v>296.474</v>
      </c>
      <c r="E630" s="41" t="s">
        <v>836</v>
      </c>
    </row>
    <row r="631" spans="1:5" s="15" customFormat="1" ht="36.75" customHeight="1">
      <c r="A631" s="56" t="s">
        <v>174</v>
      </c>
      <c r="B631" s="56" t="s">
        <v>141</v>
      </c>
      <c r="C631" s="57">
        <v>16</v>
      </c>
      <c r="D631" s="59">
        <v>493.65</v>
      </c>
      <c r="E631" s="56" t="s">
        <v>150</v>
      </c>
    </row>
    <row r="632" spans="1:5" s="15" customFormat="1" ht="36.75" customHeight="1">
      <c r="A632" s="56" t="s">
        <v>174</v>
      </c>
      <c r="B632" s="41" t="s">
        <v>837</v>
      </c>
      <c r="C632" s="57">
        <v>1</v>
      </c>
      <c r="D632" s="59">
        <v>198.2</v>
      </c>
      <c r="E632" s="41" t="s">
        <v>838</v>
      </c>
    </row>
    <row r="633" spans="1:5" s="15" customFormat="1" ht="36.75" customHeight="1">
      <c r="A633" s="56" t="s">
        <v>174</v>
      </c>
      <c r="B633" s="41" t="s">
        <v>839</v>
      </c>
      <c r="C633" s="57">
        <v>1</v>
      </c>
      <c r="D633" s="59">
        <v>477.51</v>
      </c>
      <c r="E633" s="41" t="s">
        <v>838</v>
      </c>
    </row>
    <row r="634" spans="1:5" s="15" customFormat="1" ht="36.75" customHeight="1">
      <c r="A634" s="56" t="s">
        <v>174</v>
      </c>
      <c r="B634" s="41" t="s">
        <v>372</v>
      </c>
      <c r="C634" s="57">
        <v>2</v>
      </c>
      <c r="D634" s="59">
        <v>590.735</v>
      </c>
      <c r="E634" s="48" t="s">
        <v>840</v>
      </c>
    </row>
    <row r="635" spans="1:5" s="15" customFormat="1" ht="45" customHeight="1">
      <c r="A635" s="56" t="s">
        <v>174</v>
      </c>
      <c r="B635" s="41" t="s">
        <v>841</v>
      </c>
      <c r="C635" s="57">
        <v>1</v>
      </c>
      <c r="D635" s="59">
        <v>160.69</v>
      </c>
      <c r="E635" s="41" t="s">
        <v>842</v>
      </c>
    </row>
    <row r="636" spans="1:5" s="17" customFormat="1" ht="58.5" customHeight="1">
      <c r="A636" s="41" t="s">
        <v>843</v>
      </c>
      <c r="B636" s="41" t="s">
        <v>844</v>
      </c>
      <c r="C636" s="66">
        <v>6</v>
      </c>
      <c r="D636" s="51">
        <v>170</v>
      </c>
      <c r="E636" s="41" t="s">
        <v>150</v>
      </c>
    </row>
    <row r="637" spans="1:5" s="15" customFormat="1" ht="48" customHeight="1">
      <c r="A637" s="41" t="s">
        <v>843</v>
      </c>
      <c r="B637" s="41" t="s">
        <v>845</v>
      </c>
      <c r="C637" s="57">
        <v>1</v>
      </c>
      <c r="D637" s="59">
        <v>16</v>
      </c>
      <c r="E637" s="41" t="s">
        <v>846</v>
      </c>
    </row>
    <row r="638" spans="1:5" s="15" customFormat="1" ht="54.75" customHeight="1">
      <c r="A638" s="41" t="s">
        <v>843</v>
      </c>
      <c r="B638" s="41" t="s">
        <v>847</v>
      </c>
      <c r="C638" s="57">
        <v>1</v>
      </c>
      <c r="D638" s="59">
        <v>15</v>
      </c>
      <c r="E638" s="41" t="s">
        <v>848</v>
      </c>
    </row>
    <row r="639" spans="1:5" s="15" customFormat="1" ht="55.5" customHeight="1">
      <c r="A639" s="41" t="s">
        <v>843</v>
      </c>
      <c r="B639" s="41" t="s">
        <v>849</v>
      </c>
      <c r="C639" s="57">
        <v>2</v>
      </c>
      <c r="D639" s="59">
        <v>35</v>
      </c>
      <c r="E639" s="41" t="s">
        <v>846</v>
      </c>
    </row>
    <row r="640" spans="1:5" s="15" customFormat="1" ht="48.75" customHeight="1">
      <c r="A640" s="41" t="s">
        <v>843</v>
      </c>
      <c r="B640" s="41" t="s">
        <v>850</v>
      </c>
      <c r="C640" s="57">
        <v>5</v>
      </c>
      <c r="D640" s="59">
        <v>64.8</v>
      </c>
      <c r="E640" s="41" t="s">
        <v>725</v>
      </c>
    </row>
    <row r="641" spans="1:5" s="15" customFormat="1" ht="52.5" customHeight="1">
      <c r="A641" s="41" t="s">
        <v>843</v>
      </c>
      <c r="B641" s="41" t="s">
        <v>851</v>
      </c>
      <c r="C641" s="57">
        <v>2</v>
      </c>
      <c r="D641" s="59">
        <v>61.8</v>
      </c>
      <c r="E641" s="41" t="s">
        <v>846</v>
      </c>
    </row>
    <row r="642" spans="1:5" s="15" customFormat="1" ht="65.25" customHeight="1">
      <c r="A642" s="41" t="s">
        <v>843</v>
      </c>
      <c r="B642" s="41" t="s">
        <v>852</v>
      </c>
      <c r="C642" s="57">
        <v>2</v>
      </c>
      <c r="D642" s="59">
        <v>45</v>
      </c>
      <c r="E642" s="41" t="s">
        <v>853</v>
      </c>
    </row>
    <row r="643" spans="1:5" s="15" customFormat="1" ht="65.25" customHeight="1">
      <c r="A643" s="41" t="s">
        <v>843</v>
      </c>
      <c r="B643" s="41" t="s">
        <v>854</v>
      </c>
      <c r="C643" s="57">
        <v>1</v>
      </c>
      <c r="D643" s="59">
        <v>12.5</v>
      </c>
      <c r="E643" s="41" t="s">
        <v>846</v>
      </c>
    </row>
    <row r="644" spans="1:5" s="15" customFormat="1" ht="45" customHeight="1">
      <c r="A644" s="41" t="s">
        <v>843</v>
      </c>
      <c r="B644" s="41" t="s">
        <v>855</v>
      </c>
      <c r="C644" s="57">
        <v>1</v>
      </c>
      <c r="D644" s="59">
        <v>5.9</v>
      </c>
      <c r="E644" s="41" t="s">
        <v>846</v>
      </c>
    </row>
    <row r="645" spans="1:5" s="15" customFormat="1" ht="29.25" customHeight="1">
      <c r="A645" s="67" t="s">
        <v>1</v>
      </c>
      <c r="B645" s="68" t="s">
        <v>0</v>
      </c>
      <c r="C645" s="67" t="s">
        <v>1</v>
      </c>
      <c r="D645" s="69">
        <f>SUM(D559:D644)</f>
        <v>61470.56030000002</v>
      </c>
      <c r="E645" s="67" t="s">
        <v>1</v>
      </c>
    </row>
    <row r="646" spans="1:5" ht="15" customHeight="1">
      <c r="A646" s="207" t="s">
        <v>8</v>
      </c>
      <c r="B646" s="207"/>
      <c r="C646" s="207"/>
      <c r="D646" s="207"/>
      <c r="E646" s="207"/>
    </row>
    <row r="647" spans="1:5" s="12" customFormat="1" ht="25.5">
      <c r="A647" s="70" t="s">
        <v>178</v>
      </c>
      <c r="B647" s="70" t="s">
        <v>179</v>
      </c>
      <c r="C647" s="71">
        <v>2</v>
      </c>
      <c r="D647" s="72">
        <f>9.32*2</f>
        <v>18.64</v>
      </c>
      <c r="E647" s="70" t="s">
        <v>180</v>
      </c>
    </row>
    <row r="648" spans="1:5" s="12" customFormat="1" ht="25.5">
      <c r="A648" s="70" t="s">
        <v>181</v>
      </c>
      <c r="B648" s="70" t="s">
        <v>179</v>
      </c>
      <c r="C648" s="71">
        <v>1</v>
      </c>
      <c r="D648" s="72">
        <f>8.53+11.45</f>
        <v>19.979999999999997</v>
      </c>
      <c r="E648" s="70" t="s">
        <v>180</v>
      </c>
    </row>
    <row r="649" spans="1:5" s="12" customFormat="1" ht="25.5">
      <c r="A649" s="70" t="s">
        <v>178</v>
      </c>
      <c r="B649" s="70" t="s">
        <v>182</v>
      </c>
      <c r="C649" s="71">
        <v>3</v>
      </c>
      <c r="D649" s="72">
        <v>27.36</v>
      </c>
      <c r="E649" s="70" t="s">
        <v>183</v>
      </c>
    </row>
    <row r="650" spans="1:5" s="12" customFormat="1" ht="25.5">
      <c r="A650" s="70" t="s">
        <v>181</v>
      </c>
      <c r="B650" s="70" t="s">
        <v>182</v>
      </c>
      <c r="C650" s="71">
        <v>3</v>
      </c>
      <c r="D650" s="72">
        <v>27.36</v>
      </c>
      <c r="E650" s="70" t="s">
        <v>183</v>
      </c>
    </row>
    <row r="651" spans="1:5" s="12" customFormat="1" ht="25.5">
      <c r="A651" s="70" t="s">
        <v>184</v>
      </c>
      <c r="B651" s="70" t="s">
        <v>182</v>
      </c>
      <c r="C651" s="71">
        <v>3</v>
      </c>
      <c r="D651" s="72">
        <f>27.36+3.319</f>
        <v>30.679</v>
      </c>
      <c r="E651" s="70" t="s">
        <v>183</v>
      </c>
    </row>
    <row r="652" spans="1:5" s="12" customFormat="1" ht="25.5">
      <c r="A652" s="70" t="s">
        <v>185</v>
      </c>
      <c r="B652" s="70" t="s">
        <v>182</v>
      </c>
      <c r="C652" s="71">
        <v>2</v>
      </c>
      <c r="D652" s="72">
        <v>18.24</v>
      </c>
      <c r="E652" s="70" t="s">
        <v>183</v>
      </c>
    </row>
    <row r="653" spans="1:5" s="12" customFormat="1" ht="25.5">
      <c r="A653" s="70" t="s">
        <v>186</v>
      </c>
      <c r="B653" s="70" t="s">
        <v>182</v>
      </c>
      <c r="C653" s="71">
        <v>1</v>
      </c>
      <c r="D653" s="72">
        <v>9.12</v>
      </c>
      <c r="E653" s="70" t="s">
        <v>183</v>
      </c>
    </row>
    <row r="654" spans="1:5" s="12" customFormat="1" ht="25.5">
      <c r="A654" s="70" t="s">
        <v>187</v>
      </c>
      <c r="B654" s="70" t="s">
        <v>182</v>
      </c>
      <c r="C654" s="71">
        <v>2</v>
      </c>
      <c r="D654" s="72">
        <v>18.24</v>
      </c>
      <c r="E654" s="70" t="s">
        <v>183</v>
      </c>
    </row>
    <row r="655" spans="1:5" s="12" customFormat="1" ht="25.5">
      <c r="A655" s="70" t="s">
        <v>178</v>
      </c>
      <c r="B655" s="70" t="s">
        <v>188</v>
      </c>
      <c r="C655" s="71">
        <v>1</v>
      </c>
      <c r="D655" s="72">
        <v>13.792</v>
      </c>
      <c r="E655" s="70" t="s">
        <v>183</v>
      </c>
    </row>
    <row r="656" spans="1:5" s="12" customFormat="1" ht="25.5">
      <c r="A656" s="70" t="s">
        <v>181</v>
      </c>
      <c r="B656" s="70" t="s">
        <v>188</v>
      </c>
      <c r="C656" s="71">
        <v>1</v>
      </c>
      <c r="D656" s="72">
        <v>13.792</v>
      </c>
      <c r="E656" s="70" t="s">
        <v>183</v>
      </c>
    </row>
    <row r="657" spans="1:5" s="12" customFormat="1" ht="25.5">
      <c r="A657" s="70" t="s">
        <v>185</v>
      </c>
      <c r="B657" s="70" t="s">
        <v>188</v>
      </c>
      <c r="C657" s="71">
        <v>1</v>
      </c>
      <c r="D657" s="72">
        <v>13.792</v>
      </c>
      <c r="E657" s="70" t="s">
        <v>183</v>
      </c>
    </row>
    <row r="658" spans="1:5" s="12" customFormat="1" ht="25.5">
      <c r="A658" s="70" t="s">
        <v>187</v>
      </c>
      <c r="B658" s="70" t="s">
        <v>189</v>
      </c>
      <c r="C658" s="71">
        <v>1</v>
      </c>
      <c r="D658" s="72">
        <v>7.225</v>
      </c>
      <c r="E658" s="70" t="s">
        <v>183</v>
      </c>
    </row>
    <row r="659" spans="1:5" s="12" customFormat="1" ht="25.5">
      <c r="A659" s="70" t="s">
        <v>178</v>
      </c>
      <c r="B659" s="70" t="s">
        <v>179</v>
      </c>
      <c r="C659" s="71">
        <v>3</v>
      </c>
      <c r="D659" s="72">
        <f>10.9+11.9+11.9</f>
        <v>34.7</v>
      </c>
      <c r="E659" s="70" t="s">
        <v>856</v>
      </c>
    </row>
    <row r="660" spans="1:5" s="12" customFormat="1" ht="25.5">
      <c r="A660" s="70" t="s">
        <v>181</v>
      </c>
      <c r="B660" s="70" t="s">
        <v>179</v>
      </c>
      <c r="C660" s="71">
        <v>3</v>
      </c>
      <c r="D660" s="72">
        <f>11.1+11.1+10.9</f>
        <v>33.1</v>
      </c>
      <c r="E660" s="70" t="s">
        <v>856</v>
      </c>
    </row>
    <row r="661" spans="1:5" s="12" customFormat="1" ht="25.5">
      <c r="A661" s="70" t="s">
        <v>185</v>
      </c>
      <c r="B661" s="70" t="s">
        <v>179</v>
      </c>
      <c r="C661" s="71">
        <v>2</v>
      </c>
      <c r="D661" s="72">
        <f>16.31+16.31</f>
        <v>32.62</v>
      </c>
      <c r="E661" s="70" t="s">
        <v>856</v>
      </c>
    </row>
    <row r="662" spans="1:5" s="12" customFormat="1" ht="25.5">
      <c r="A662" s="70" t="s">
        <v>184</v>
      </c>
      <c r="B662" s="70" t="s">
        <v>189</v>
      </c>
      <c r="C662" s="71">
        <v>1</v>
      </c>
      <c r="D662" s="72">
        <v>7.94</v>
      </c>
      <c r="E662" s="70" t="s">
        <v>856</v>
      </c>
    </row>
    <row r="663" spans="1:5" s="12" customFormat="1" ht="25.5">
      <c r="A663" s="70" t="s">
        <v>187</v>
      </c>
      <c r="B663" s="70" t="s">
        <v>179</v>
      </c>
      <c r="C663" s="71">
        <v>2</v>
      </c>
      <c r="D663" s="72">
        <f>10.9+11.1</f>
        <v>22</v>
      </c>
      <c r="E663" s="70" t="s">
        <v>856</v>
      </c>
    </row>
    <row r="664" spans="1:5" s="12" customFormat="1" ht="25.5">
      <c r="A664" s="70" t="s">
        <v>181</v>
      </c>
      <c r="B664" s="70" t="s">
        <v>857</v>
      </c>
      <c r="C664" s="71">
        <v>1</v>
      </c>
      <c r="D664" s="72">
        <v>105.6</v>
      </c>
      <c r="E664" s="70" t="s">
        <v>858</v>
      </c>
    </row>
    <row r="665" spans="1:5" s="18" customFormat="1" ht="15.75">
      <c r="A665" s="73"/>
      <c r="B665" s="73" t="s">
        <v>894</v>
      </c>
      <c r="C665" s="74"/>
      <c r="D665" s="75">
        <f>SUM(D647:D664)</f>
        <v>454.18000000000006</v>
      </c>
      <c r="E665" s="73"/>
    </row>
    <row r="666" spans="1:5" s="12" customFormat="1" ht="15.75">
      <c r="A666" s="201" t="s">
        <v>190</v>
      </c>
      <c r="B666" s="201"/>
      <c r="C666" s="201"/>
      <c r="D666" s="201"/>
      <c r="E666" s="201"/>
    </row>
    <row r="667" spans="1:5" s="12" customFormat="1" ht="38.25">
      <c r="A667" s="70" t="s">
        <v>191</v>
      </c>
      <c r="B667" s="70" t="s">
        <v>192</v>
      </c>
      <c r="C667" s="71">
        <v>1</v>
      </c>
      <c r="D667" s="76">
        <v>1234.99</v>
      </c>
      <c r="E667" s="77" t="s">
        <v>193</v>
      </c>
    </row>
    <row r="668" spans="1:5" s="12" customFormat="1" ht="38.25">
      <c r="A668" s="70" t="s">
        <v>191</v>
      </c>
      <c r="B668" s="70" t="s">
        <v>194</v>
      </c>
      <c r="C668" s="71">
        <v>1</v>
      </c>
      <c r="D668" s="76">
        <v>199</v>
      </c>
      <c r="E668" s="78" t="s">
        <v>195</v>
      </c>
    </row>
    <row r="669" spans="1:5" s="12" customFormat="1" ht="38.25">
      <c r="A669" s="70" t="s">
        <v>191</v>
      </c>
      <c r="B669" s="79" t="s">
        <v>196</v>
      </c>
      <c r="C669" s="71">
        <v>1</v>
      </c>
      <c r="D669" s="76">
        <v>13</v>
      </c>
      <c r="E669" s="78" t="s">
        <v>197</v>
      </c>
    </row>
    <row r="670" spans="1:5" s="12" customFormat="1" ht="51">
      <c r="A670" s="70" t="s">
        <v>198</v>
      </c>
      <c r="B670" s="79" t="s">
        <v>199</v>
      </c>
      <c r="C670" s="71">
        <v>1</v>
      </c>
      <c r="D670" s="76">
        <v>46.3</v>
      </c>
      <c r="E670" s="77" t="s">
        <v>200</v>
      </c>
    </row>
    <row r="671" spans="1:5" s="12" customFormat="1" ht="51">
      <c r="A671" s="70" t="s">
        <v>383</v>
      </c>
      <c r="B671" s="70" t="s">
        <v>859</v>
      </c>
      <c r="C671" s="71">
        <v>2</v>
      </c>
      <c r="D671" s="76">
        <v>23.98</v>
      </c>
      <c r="E671" s="78" t="s">
        <v>384</v>
      </c>
    </row>
    <row r="672" spans="1:5" s="12" customFormat="1" ht="51">
      <c r="A672" s="70" t="s">
        <v>383</v>
      </c>
      <c r="B672" s="70" t="s">
        <v>176</v>
      </c>
      <c r="C672" s="71">
        <v>2</v>
      </c>
      <c r="D672" s="76">
        <v>64.36</v>
      </c>
      <c r="E672" s="78" t="s">
        <v>385</v>
      </c>
    </row>
    <row r="673" spans="1:5" s="12" customFormat="1" ht="51">
      <c r="A673" s="70" t="s">
        <v>383</v>
      </c>
      <c r="B673" s="70" t="s">
        <v>860</v>
      </c>
      <c r="C673" s="71">
        <v>4</v>
      </c>
      <c r="D673" s="76">
        <v>40.40955</v>
      </c>
      <c r="E673" s="78" t="s">
        <v>386</v>
      </c>
    </row>
    <row r="674" spans="1:5" s="12" customFormat="1" ht="63.75">
      <c r="A674" s="70" t="s">
        <v>387</v>
      </c>
      <c r="B674" s="70" t="s">
        <v>861</v>
      </c>
      <c r="C674" s="71" t="s">
        <v>388</v>
      </c>
      <c r="D674" s="76">
        <v>24.1</v>
      </c>
      <c r="E674" s="78" t="s">
        <v>389</v>
      </c>
    </row>
    <row r="675" spans="1:5" s="12" customFormat="1" ht="63.75">
      <c r="A675" s="70" t="s">
        <v>387</v>
      </c>
      <c r="B675" s="70" t="s">
        <v>860</v>
      </c>
      <c r="C675" s="71">
        <v>2</v>
      </c>
      <c r="D675" s="76">
        <v>20</v>
      </c>
      <c r="E675" s="78" t="s">
        <v>201</v>
      </c>
    </row>
    <row r="676" spans="1:5" s="12" customFormat="1" ht="15.75">
      <c r="A676" s="80" t="s">
        <v>1</v>
      </c>
      <c r="B676" s="81" t="s">
        <v>894</v>
      </c>
      <c r="C676" s="82"/>
      <c r="D676" s="83">
        <f>SUM(D667:D675)</f>
        <v>1666.1395499999999</v>
      </c>
      <c r="E676" s="80" t="s">
        <v>1</v>
      </c>
    </row>
    <row r="677" spans="1:5" s="12" customFormat="1" ht="15.75">
      <c r="A677" s="201" t="s">
        <v>391</v>
      </c>
      <c r="B677" s="201"/>
      <c r="C677" s="201"/>
      <c r="D677" s="201"/>
      <c r="E677" s="201"/>
    </row>
    <row r="678" spans="1:5" s="12" customFormat="1" ht="25.5">
      <c r="A678" s="70" t="s">
        <v>391</v>
      </c>
      <c r="B678" s="70" t="s">
        <v>392</v>
      </c>
      <c r="C678" s="71">
        <v>4</v>
      </c>
      <c r="D678" s="76">
        <v>40.54</v>
      </c>
      <c r="E678" s="78" t="s">
        <v>393</v>
      </c>
    </row>
    <row r="679" spans="1:5" s="12" customFormat="1" ht="25.5">
      <c r="A679" s="70" t="s">
        <v>391</v>
      </c>
      <c r="B679" s="79" t="s">
        <v>394</v>
      </c>
      <c r="C679" s="71">
        <v>1</v>
      </c>
      <c r="D679" s="76">
        <v>17.339</v>
      </c>
      <c r="E679" s="78" t="s">
        <v>395</v>
      </c>
    </row>
    <row r="680" spans="1:5" s="12" customFormat="1" ht="25.5">
      <c r="A680" s="70" t="s">
        <v>391</v>
      </c>
      <c r="B680" s="79" t="s">
        <v>862</v>
      </c>
      <c r="C680" s="71">
        <v>2</v>
      </c>
      <c r="D680" s="76">
        <v>48</v>
      </c>
      <c r="E680" s="78" t="s">
        <v>197</v>
      </c>
    </row>
    <row r="681" spans="1:5" s="12" customFormat="1" ht="25.5">
      <c r="A681" s="70" t="s">
        <v>391</v>
      </c>
      <c r="B681" s="79" t="s">
        <v>863</v>
      </c>
      <c r="C681" s="71">
        <v>3</v>
      </c>
      <c r="D681" s="76">
        <v>61.3</v>
      </c>
      <c r="E681" s="78" t="s">
        <v>197</v>
      </c>
    </row>
    <row r="682" spans="1:5" s="12" customFormat="1" ht="25.5">
      <c r="A682" s="70" t="s">
        <v>391</v>
      </c>
      <c r="B682" s="79" t="s">
        <v>864</v>
      </c>
      <c r="C682" s="71">
        <v>4</v>
      </c>
      <c r="D682" s="76">
        <v>24.2</v>
      </c>
      <c r="E682" s="78" t="s">
        <v>395</v>
      </c>
    </row>
    <row r="683" spans="1:5" s="12" customFormat="1" ht="25.5">
      <c r="A683" s="70" t="s">
        <v>391</v>
      </c>
      <c r="B683" s="79" t="s">
        <v>865</v>
      </c>
      <c r="C683" s="71">
        <v>4</v>
      </c>
      <c r="D683" s="76">
        <v>24.4</v>
      </c>
      <c r="E683" s="78" t="s">
        <v>395</v>
      </c>
    </row>
    <row r="684" spans="1:5" s="12" customFormat="1" ht="25.5">
      <c r="A684" s="70" t="s">
        <v>391</v>
      </c>
      <c r="B684" s="79" t="s">
        <v>866</v>
      </c>
      <c r="C684" s="71">
        <v>10</v>
      </c>
      <c r="D684" s="76">
        <v>210.06</v>
      </c>
      <c r="E684" s="78" t="s">
        <v>867</v>
      </c>
    </row>
    <row r="685" spans="1:5" s="12" customFormat="1" ht="27.75" customHeight="1">
      <c r="A685" s="70" t="s">
        <v>391</v>
      </c>
      <c r="B685" s="70" t="s">
        <v>868</v>
      </c>
      <c r="C685" s="71">
        <v>12</v>
      </c>
      <c r="D685" s="76">
        <v>179.03</v>
      </c>
      <c r="E685" s="78" t="s">
        <v>869</v>
      </c>
    </row>
    <row r="686" spans="1:5" s="12" customFormat="1" ht="25.5">
      <c r="A686" s="70" t="s">
        <v>391</v>
      </c>
      <c r="B686" s="70" t="s">
        <v>870</v>
      </c>
      <c r="C686" s="71">
        <v>1</v>
      </c>
      <c r="D686" s="76">
        <v>13.569</v>
      </c>
      <c r="E686" s="78" t="s">
        <v>867</v>
      </c>
    </row>
    <row r="687" spans="1:5" s="12" customFormat="1" ht="25.5">
      <c r="A687" s="70" t="s">
        <v>391</v>
      </c>
      <c r="B687" s="70" t="s">
        <v>871</v>
      </c>
      <c r="C687" s="71">
        <v>2</v>
      </c>
      <c r="D687" s="76">
        <v>15.5</v>
      </c>
      <c r="E687" s="78" t="s">
        <v>395</v>
      </c>
    </row>
    <row r="688" spans="1:5" s="12" customFormat="1" ht="25.5">
      <c r="A688" s="70" t="s">
        <v>391</v>
      </c>
      <c r="B688" s="70" t="s">
        <v>872</v>
      </c>
      <c r="C688" s="71">
        <v>1</v>
      </c>
      <c r="D688" s="76">
        <v>33</v>
      </c>
      <c r="E688" s="78" t="s">
        <v>197</v>
      </c>
    </row>
    <row r="689" spans="1:5" s="12" customFormat="1" ht="25.5">
      <c r="A689" s="70" t="s">
        <v>391</v>
      </c>
      <c r="B689" s="70" t="s">
        <v>873</v>
      </c>
      <c r="C689" s="71">
        <v>1</v>
      </c>
      <c r="D689" s="76">
        <v>10.999</v>
      </c>
      <c r="E689" s="78" t="s">
        <v>395</v>
      </c>
    </row>
    <row r="690" spans="1:5" s="12" customFormat="1" ht="25.5">
      <c r="A690" s="70" t="s">
        <v>391</v>
      </c>
      <c r="B690" s="70" t="s">
        <v>874</v>
      </c>
      <c r="C690" s="71">
        <v>1</v>
      </c>
      <c r="D690" s="76">
        <v>15</v>
      </c>
      <c r="E690" s="78" t="s">
        <v>197</v>
      </c>
    </row>
    <row r="691" spans="1:5" s="12" customFormat="1" ht="25.5">
      <c r="A691" s="70" t="s">
        <v>391</v>
      </c>
      <c r="B691" s="70" t="s">
        <v>875</v>
      </c>
      <c r="C691" s="71">
        <v>1</v>
      </c>
      <c r="D691" s="76">
        <v>10.45</v>
      </c>
      <c r="E691" s="78" t="s">
        <v>876</v>
      </c>
    </row>
    <row r="692" spans="1:5" s="12" customFormat="1" ht="25.5">
      <c r="A692" s="70" t="s">
        <v>391</v>
      </c>
      <c r="B692" s="70" t="s">
        <v>877</v>
      </c>
      <c r="C692" s="71">
        <v>1</v>
      </c>
      <c r="D692" s="76">
        <v>28.8</v>
      </c>
      <c r="E692" s="78" t="s">
        <v>878</v>
      </c>
    </row>
    <row r="693" spans="1:5" s="12" customFormat="1" ht="25.5">
      <c r="A693" s="70" t="s">
        <v>391</v>
      </c>
      <c r="B693" s="70" t="s">
        <v>879</v>
      </c>
      <c r="C693" s="71">
        <v>3</v>
      </c>
      <c r="D693" s="76">
        <v>32.4</v>
      </c>
      <c r="E693" s="78" t="s">
        <v>880</v>
      </c>
    </row>
    <row r="694" spans="1:5" s="12" customFormat="1" ht="25.5">
      <c r="A694" s="70" t="s">
        <v>391</v>
      </c>
      <c r="B694" s="38" t="s">
        <v>881</v>
      </c>
      <c r="C694" s="71">
        <v>1</v>
      </c>
      <c r="D694" s="84">
        <v>16.714</v>
      </c>
      <c r="E694" s="78" t="s">
        <v>882</v>
      </c>
    </row>
    <row r="695" spans="1:5" s="12" customFormat="1" ht="25.5">
      <c r="A695" s="70" t="s">
        <v>391</v>
      </c>
      <c r="B695" s="38" t="s">
        <v>883</v>
      </c>
      <c r="C695" s="71">
        <v>1</v>
      </c>
      <c r="D695" s="84">
        <v>8.141</v>
      </c>
      <c r="E695" s="78" t="s">
        <v>882</v>
      </c>
    </row>
    <row r="696" spans="1:5" s="12" customFormat="1" ht="25.5">
      <c r="A696" s="70" t="s">
        <v>391</v>
      </c>
      <c r="B696" s="38" t="s">
        <v>884</v>
      </c>
      <c r="C696" s="71">
        <v>1</v>
      </c>
      <c r="D696" s="84">
        <v>7.907</v>
      </c>
      <c r="E696" s="78" t="s">
        <v>882</v>
      </c>
    </row>
    <row r="697" spans="1:5" s="12" customFormat="1" ht="25.5">
      <c r="A697" s="70" t="s">
        <v>391</v>
      </c>
      <c r="B697" s="38" t="s">
        <v>885</v>
      </c>
      <c r="C697" s="71">
        <v>1</v>
      </c>
      <c r="D697" s="84">
        <v>10.57</v>
      </c>
      <c r="E697" s="78" t="s">
        <v>882</v>
      </c>
    </row>
    <row r="698" spans="1:5" s="12" customFormat="1" ht="25.5">
      <c r="A698" s="70" t="s">
        <v>391</v>
      </c>
      <c r="B698" s="38" t="s">
        <v>884</v>
      </c>
      <c r="C698" s="71">
        <v>1</v>
      </c>
      <c r="D698" s="84">
        <v>7.907</v>
      </c>
      <c r="E698" s="78" t="s">
        <v>882</v>
      </c>
    </row>
    <row r="699" spans="1:5" s="12" customFormat="1" ht="19.5" customHeight="1">
      <c r="A699" s="70" t="s">
        <v>391</v>
      </c>
      <c r="B699" s="38" t="s">
        <v>886</v>
      </c>
      <c r="C699" s="71">
        <v>1</v>
      </c>
      <c r="D699" s="84">
        <v>9.555</v>
      </c>
      <c r="E699" s="78" t="s">
        <v>882</v>
      </c>
    </row>
    <row r="700" spans="1:5" s="12" customFormat="1" ht="25.5">
      <c r="A700" s="70" t="s">
        <v>391</v>
      </c>
      <c r="B700" s="38" t="s">
        <v>886</v>
      </c>
      <c r="C700" s="71">
        <v>1</v>
      </c>
      <c r="D700" s="84">
        <v>9.555</v>
      </c>
      <c r="E700" s="78" t="s">
        <v>882</v>
      </c>
    </row>
    <row r="701" spans="1:5" s="12" customFormat="1" ht="25.5">
      <c r="A701" s="70" t="s">
        <v>391</v>
      </c>
      <c r="B701" s="38" t="s">
        <v>887</v>
      </c>
      <c r="C701" s="71">
        <v>1</v>
      </c>
      <c r="D701" s="84">
        <v>7.442</v>
      </c>
      <c r="E701" s="78" t="s">
        <v>882</v>
      </c>
    </row>
    <row r="702" spans="1:5" s="12" customFormat="1" ht="25.5">
      <c r="A702" s="70" t="s">
        <v>391</v>
      </c>
      <c r="B702" s="38" t="s">
        <v>888</v>
      </c>
      <c r="C702" s="71">
        <v>1</v>
      </c>
      <c r="D702" s="84">
        <v>33.156</v>
      </c>
      <c r="E702" s="78" t="s">
        <v>882</v>
      </c>
    </row>
    <row r="703" spans="1:5" s="12" customFormat="1" ht="25.5">
      <c r="A703" s="70" t="s">
        <v>391</v>
      </c>
      <c r="B703" s="38" t="s">
        <v>889</v>
      </c>
      <c r="C703" s="71">
        <v>14</v>
      </c>
      <c r="D703" s="76">
        <v>101.64</v>
      </c>
      <c r="E703" s="78" t="s">
        <v>890</v>
      </c>
    </row>
    <row r="704" spans="1:5" s="12" customFormat="1" ht="25.5">
      <c r="A704" s="70" t="s">
        <v>391</v>
      </c>
      <c r="B704" s="38" t="s">
        <v>891</v>
      </c>
      <c r="C704" s="71">
        <v>1</v>
      </c>
      <c r="D704" s="76">
        <v>10.416</v>
      </c>
      <c r="E704" s="78" t="s">
        <v>890</v>
      </c>
    </row>
    <row r="705" spans="1:5" s="12" customFormat="1" ht="25.5">
      <c r="A705" s="70" t="s">
        <v>391</v>
      </c>
      <c r="B705" s="79" t="s">
        <v>892</v>
      </c>
      <c r="C705" s="85">
        <v>1</v>
      </c>
      <c r="D705" s="76">
        <v>125</v>
      </c>
      <c r="E705" s="79" t="s">
        <v>893</v>
      </c>
    </row>
    <row r="706" spans="1:5" s="12" customFormat="1" ht="15.75">
      <c r="A706" s="80" t="s">
        <v>1</v>
      </c>
      <c r="B706" s="81" t="s">
        <v>894</v>
      </c>
      <c r="C706" s="82"/>
      <c r="D706" s="83">
        <f>SUM(D678:D705)</f>
        <v>1112.59</v>
      </c>
      <c r="E706" s="80" t="s">
        <v>1</v>
      </c>
    </row>
    <row r="707" spans="1:5" s="12" customFormat="1" ht="15.75">
      <c r="A707" s="80" t="s">
        <v>1</v>
      </c>
      <c r="B707" s="81" t="s">
        <v>0</v>
      </c>
      <c r="C707" s="73"/>
      <c r="D707" s="80" t="s">
        <v>1</v>
      </c>
      <c r="E707" s="70"/>
    </row>
    <row r="708" spans="1:5" ht="15.75" customHeight="1">
      <c r="A708" s="204" t="s">
        <v>79</v>
      </c>
      <c r="B708" s="204"/>
      <c r="C708" s="204"/>
      <c r="D708" s="204"/>
      <c r="E708" s="204"/>
    </row>
    <row r="709" spans="1:5" s="19" customFormat="1" ht="38.25">
      <c r="A709" s="86" t="s">
        <v>895</v>
      </c>
      <c r="B709" s="86" t="s">
        <v>896</v>
      </c>
      <c r="C709" s="57">
        <v>4</v>
      </c>
      <c r="D709" s="87">
        <v>44</v>
      </c>
      <c r="E709" s="86" t="s">
        <v>897</v>
      </c>
    </row>
    <row r="710" spans="1:5" s="19" customFormat="1" ht="25.5" customHeight="1">
      <c r="A710" s="202" t="s">
        <v>80</v>
      </c>
      <c r="B710" s="86" t="s">
        <v>81</v>
      </c>
      <c r="C710" s="57">
        <f>461+338+610+291</f>
        <v>1700</v>
      </c>
      <c r="D710" s="87">
        <f>49.176+49.5+44.797+19.696</f>
        <v>163.169</v>
      </c>
      <c r="E710" s="86" t="s">
        <v>82</v>
      </c>
    </row>
    <row r="711" spans="1:5" s="19" customFormat="1" ht="25.5">
      <c r="A711" s="202"/>
      <c r="B711" s="86" t="s">
        <v>81</v>
      </c>
      <c r="C711" s="57">
        <v>137</v>
      </c>
      <c r="D711" s="86">
        <v>20.824</v>
      </c>
      <c r="E711" s="86" t="s">
        <v>83</v>
      </c>
    </row>
    <row r="712" spans="1:5" s="19" customFormat="1" ht="15">
      <c r="A712" s="202"/>
      <c r="B712" s="86" t="s">
        <v>81</v>
      </c>
      <c r="C712" s="57">
        <v>39</v>
      </c>
      <c r="D712" s="86">
        <v>4.703</v>
      </c>
      <c r="E712" s="86" t="s">
        <v>84</v>
      </c>
    </row>
    <row r="713" spans="1:5" s="19" customFormat="1" ht="15">
      <c r="A713" s="202"/>
      <c r="B713" s="86" t="s">
        <v>81</v>
      </c>
      <c r="C713" s="57">
        <v>11</v>
      </c>
      <c r="D713" s="87">
        <v>0.55</v>
      </c>
      <c r="E713" s="86" t="s">
        <v>202</v>
      </c>
    </row>
    <row r="714" spans="1:5" s="19" customFormat="1" ht="15">
      <c r="A714" s="202"/>
      <c r="B714" s="86" t="s">
        <v>81</v>
      </c>
      <c r="C714" s="57">
        <v>10</v>
      </c>
      <c r="D714" s="86">
        <v>0.754</v>
      </c>
      <c r="E714" s="86" t="s">
        <v>203</v>
      </c>
    </row>
    <row r="715" spans="1:5" s="19" customFormat="1" ht="15">
      <c r="A715" s="202"/>
      <c r="B715" s="86" t="s">
        <v>91</v>
      </c>
      <c r="C715" s="57">
        <v>372</v>
      </c>
      <c r="D715" s="87">
        <v>99</v>
      </c>
      <c r="E715" s="86" t="s">
        <v>204</v>
      </c>
    </row>
    <row r="716" spans="1:5" s="19" customFormat="1" ht="15">
      <c r="A716" s="202"/>
      <c r="B716" s="86" t="s">
        <v>91</v>
      </c>
      <c r="C716" s="57">
        <v>392</v>
      </c>
      <c r="D716" s="87">
        <v>99</v>
      </c>
      <c r="E716" s="86" t="s">
        <v>898</v>
      </c>
    </row>
    <row r="717" spans="1:5" s="19" customFormat="1" ht="15">
      <c r="A717" s="202"/>
      <c r="B717" s="88" t="s">
        <v>85</v>
      </c>
      <c r="C717" s="89" t="s">
        <v>86</v>
      </c>
      <c r="D717" s="90">
        <f>SUM(D710:D716)</f>
        <v>388</v>
      </c>
      <c r="E717" s="88" t="s">
        <v>86</v>
      </c>
    </row>
    <row r="718" spans="1:5" s="19" customFormat="1" ht="25.5" customHeight="1">
      <c r="A718" s="202" t="s">
        <v>205</v>
      </c>
      <c r="B718" s="86" t="s">
        <v>81</v>
      </c>
      <c r="C718" s="57">
        <f>2501+117</f>
        <v>2618</v>
      </c>
      <c r="D718" s="86">
        <f>289.479+28.63</f>
        <v>318.109</v>
      </c>
      <c r="E718" s="86" t="s">
        <v>87</v>
      </c>
    </row>
    <row r="719" spans="1:5" s="19" customFormat="1" ht="15">
      <c r="A719" s="202"/>
      <c r="B719" s="86" t="s">
        <v>81</v>
      </c>
      <c r="C719" s="57">
        <v>1737</v>
      </c>
      <c r="D719" s="86">
        <v>235.99</v>
      </c>
      <c r="E719" s="86" t="s">
        <v>88</v>
      </c>
    </row>
    <row r="720" spans="1:5" s="19" customFormat="1" ht="15">
      <c r="A720" s="202"/>
      <c r="B720" s="86" t="s">
        <v>89</v>
      </c>
      <c r="C720" s="57">
        <v>330</v>
      </c>
      <c r="D720" s="87">
        <v>30</v>
      </c>
      <c r="E720" s="86" t="s">
        <v>90</v>
      </c>
    </row>
    <row r="721" spans="1:5" s="19" customFormat="1" ht="15">
      <c r="A721" s="202"/>
      <c r="B721" s="86" t="s">
        <v>91</v>
      </c>
      <c r="C721" s="57">
        <v>492</v>
      </c>
      <c r="D721" s="86">
        <v>96.486</v>
      </c>
      <c r="E721" s="86" t="s">
        <v>92</v>
      </c>
    </row>
    <row r="722" spans="1:5" s="19" customFormat="1" ht="15">
      <c r="A722" s="202"/>
      <c r="B722" s="86" t="s">
        <v>81</v>
      </c>
      <c r="C722" s="57">
        <v>1620</v>
      </c>
      <c r="D722" s="87">
        <v>271.8</v>
      </c>
      <c r="E722" s="86" t="s">
        <v>899</v>
      </c>
    </row>
    <row r="723" spans="1:5" s="19" customFormat="1" ht="25.5">
      <c r="A723" s="202"/>
      <c r="B723" s="86" t="s">
        <v>900</v>
      </c>
      <c r="C723" s="57">
        <v>10</v>
      </c>
      <c r="D723" s="87">
        <v>2.066</v>
      </c>
      <c r="E723" s="86" t="s">
        <v>901</v>
      </c>
    </row>
    <row r="724" spans="1:5" s="19" customFormat="1" ht="15">
      <c r="A724" s="202"/>
      <c r="B724" s="86" t="s">
        <v>902</v>
      </c>
      <c r="C724" s="57">
        <v>477</v>
      </c>
      <c r="D724" s="87">
        <v>102.512</v>
      </c>
      <c r="E724" s="86" t="s">
        <v>92</v>
      </c>
    </row>
    <row r="725" spans="1:5" s="19" customFormat="1" ht="15">
      <c r="A725" s="202"/>
      <c r="B725" s="86" t="s">
        <v>900</v>
      </c>
      <c r="C725" s="57">
        <v>80</v>
      </c>
      <c r="D725" s="87">
        <v>5.338</v>
      </c>
      <c r="E725" s="86" t="s">
        <v>903</v>
      </c>
    </row>
    <row r="726" spans="1:5" s="19" customFormat="1" ht="25.5">
      <c r="A726" s="202"/>
      <c r="B726" s="86" t="s">
        <v>81</v>
      </c>
      <c r="C726" s="57">
        <v>138</v>
      </c>
      <c r="D726" s="87">
        <v>12.699</v>
      </c>
      <c r="E726" s="86" t="s">
        <v>904</v>
      </c>
    </row>
    <row r="727" spans="1:5" s="19" customFormat="1" ht="15">
      <c r="A727" s="202"/>
      <c r="B727" s="88" t="s">
        <v>85</v>
      </c>
      <c r="C727" s="89" t="s">
        <v>86</v>
      </c>
      <c r="D727" s="90">
        <f>SUM(D718:D726)</f>
        <v>1075</v>
      </c>
      <c r="E727" s="88" t="s">
        <v>86</v>
      </c>
    </row>
    <row r="728" spans="1:5" s="19" customFormat="1" ht="47.25" customHeight="1">
      <c r="A728" s="86" t="s">
        <v>93</v>
      </c>
      <c r="B728" s="86" t="s">
        <v>206</v>
      </c>
      <c r="C728" s="57">
        <v>1</v>
      </c>
      <c r="D728" s="87">
        <v>9.5</v>
      </c>
      <c r="E728" s="86" t="s">
        <v>94</v>
      </c>
    </row>
    <row r="729" spans="1:5" s="19" customFormat="1" ht="74.25" customHeight="1">
      <c r="A729" s="86" t="s">
        <v>207</v>
      </c>
      <c r="B729" s="86" t="s">
        <v>208</v>
      </c>
      <c r="C729" s="57">
        <v>1</v>
      </c>
      <c r="D729" s="87">
        <v>147.89</v>
      </c>
      <c r="E729" s="86" t="s">
        <v>209</v>
      </c>
    </row>
    <row r="730" spans="1:5" s="19" customFormat="1" ht="28.5" customHeight="1">
      <c r="A730" s="202" t="s">
        <v>905</v>
      </c>
      <c r="B730" s="86" t="s">
        <v>906</v>
      </c>
      <c r="C730" s="57">
        <v>2</v>
      </c>
      <c r="D730" s="87">
        <v>22.692</v>
      </c>
      <c r="E730" s="86" t="s">
        <v>907</v>
      </c>
    </row>
    <row r="731" spans="1:5" s="19" customFormat="1" ht="19.5" customHeight="1">
      <c r="A731" s="202"/>
      <c r="B731" s="86" t="s">
        <v>333</v>
      </c>
      <c r="C731" s="57">
        <v>1</v>
      </c>
      <c r="D731" s="87">
        <v>13.98</v>
      </c>
      <c r="E731" s="86" t="s">
        <v>908</v>
      </c>
    </row>
    <row r="732" spans="1:5" s="19" customFormat="1" ht="19.5" customHeight="1">
      <c r="A732" s="202"/>
      <c r="B732" s="86" t="s">
        <v>333</v>
      </c>
      <c r="C732" s="57">
        <v>3</v>
      </c>
      <c r="D732" s="87">
        <v>32.685</v>
      </c>
      <c r="E732" s="86" t="s">
        <v>909</v>
      </c>
    </row>
    <row r="733" spans="1:5" s="19" customFormat="1" ht="17.25" customHeight="1">
      <c r="A733" s="202"/>
      <c r="B733" s="86" t="s">
        <v>404</v>
      </c>
      <c r="C733" s="57">
        <v>1</v>
      </c>
      <c r="D733" s="87">
        <v>7.3</v>
      </c>
      <c r="E733" s="86" t="s">
        <v>910</v>
      </c>
    </row>
    <row r="734" spans="1:5" s="19" customFormat="1" ht="22.5" customHeight="1">
      <c r="A734" s="202"/>
      <c r="B734" s="86" t="s">
        <v>911</v>
      </c>
      <c r="C734" s="57">
        <v>2</v>
      </c>
      <c r="D734" s="87">
        <v>19.278</v>
      </c>
      <c r="E734" s="86" t="s">
        <v>912</v>
      </c>
    </row>
    <row r="735" spans="1:5" s="19" customFormat="1" ht="20.25" customHeight="1">
      <c r="A735" s="202"/>
      <c r="B735" s="86" t="s">
        <v>109</v>
      </c>
      <c r="C735" s="57">
        <v>1</v>
      </c>
      <c r="D735" s="87">
        <v>11.3</v>
      </c>
      <c r="E735" s="86" t="s">
        <v>390</v>
      </c>
    </row>
    <row r="736" spans="1:5" s="19" customFormat="1" ht="20.25" customHeight="1">
      <c r="A736" s="202"/>
      <c r="B736" s="86" t="s">
        <v>913</v>
      </c>
      <c r="C736" s="57">
        <v>1</v>
      </c>
      <c r="D736" s="87">
        <v>10.4</v>
      </c>
      <c r="E736" s="86" t="s">
        <v>914</v>
      </c>
    </row>
    <row r="737" spans="1:5" s="19" customFormat="1" ht="18" customHeight="1">
      <c r="A737" s="202"/>
      <c r="B737" s="86" t="s">
        <v>915</v>
      </c>
      <c r="C737" s="57">
        <v>12</v>
      </c>
      <c r="D737" s="87">
        <v>86.26</v>
      </c>
      <c r="E737" s="86" t="s">
        <v>916</v>
      </c>
    </row>
    <row r="738" spans="1:5" s="19" customFormat="1" ht="18" customHeight="1">
      <c r="A738" s="202"/>
      <c r="B738" s="88" t="s">
        <v>85</v>
      </c>
      <c r="C738" s="91">
        <f>SUM(C730:C737)</f>
        <v>23</v>
      </c>
      <c r="D738" s="90">
        <f>SUM(D730:D737)</f>
        <v>203.895</v>
      </c>
      <c r="E738" s="86" t="s">
        <v>86</v>
      </c>
    </row>
    <row r="739" spans="1:5" s="19" customFormat="1" ht="48" customHeight="1">
      <c r="A739" s="86" t="s">
        <v>917</v>
      </c>
      <c r="B739" s="86" t="s">
        <v>918</v>
      </c>
      <c r="C739" s="57">
        <v>4</v>
      </c>
      <c r="D739" s="87">
        <v>30</v>
      </c>
      <c r="E739" s="86" t="s">
        <v>919</v>
      </c>
    </row>
    <row r="740" spans="1:5" s="19" customFormat="1" ht="51.75" customHeight="1">
      <c r="A740" s="86" t="s">
        <v>210</v>
      </c>
      <c r="B740" s="86" t="s">
        <v>920</v>
      </c>
      <c r="C740" s="57">
        <v>21</v>
      </c>
      <c r="D740" s="87">
        <v>361.418</v>
      </c>
      <c r="E740" s="86" t="s">
        <v>921</v>
      </c>
    </row>
    <row r="741" spans="1:5" s="19" customFormat="1" ht="69.75" customHeight="1">
      <c r="A741" s="86" t="s">
        <v>210</v>
      </c>
      <c r="B741" s="86" t="s">
        <v>922</v>
      </c>
      <c r="C741" s="57">
        <v>1</v>
      </c>
      <c r="D741" s="87">
        <v>71.55</v>
      </c>
      <c r="E741" s="86" t="s">
        <v>211</v>
      </c>
    </row>
    <row r="742" spans="1:5" s="19" customFormat="1" ht="69.75" customHeight="1">
      <c r="A742" s="86" t="s">
        <v>210</v>
      </c>
      <c r="B742" s="86" t="s">
        <v>923</v>
      </c>
      <c r="C742" s="57">
        <v>4</v>
      </c>
      <c r="D742" s="87">
        <f>4.059+6.645+8.832+40.649</f>
        <v>60.185</v>
      </c>
      <c r="E742" s="86" t="s">
        <v>924</v>
      </c>
    </row>
    <row r="743" spans="1:5" s="11" customFormat="1" ht="21.75" customHeight="1">
      <c r="A743" s="92" t="s">
        <v>0</v>
      </c>
      <c r="B743" s="92"/>
      <c r="C743" s="93" t="s">
        <v>86</v>
      </c>
      <c r="D743" s="94">
        <f>D717+D727+D728+D729+D738+D739+D740+D741+D742+D709</f>
        <v>2391.438</v>
      </c>
      <c r="E743" s="92" t="s">
        <v>86</v>
      </c>
    </row>
    <row r="744" spans="1:5" ht="15">
      <c r="A744" s="208" t="s">
        <v>29</v>
      </c>
      <c r="B744" s="208"/>
      <c r="C744" s="208"/>
      <c r="D744" s="208"/>
      <c r="E744" s="208"/>
    </row>
    <row r="745" spans="1:5" s="5" customFormat="1" ht="15">
      <c r="A745" s="95" t="s">
        <v>212</v>
      </c>
      <c r="B745" s="95" t="s">
        <v>213</v>
      </c>
      <c r="C745" s="96">
        <v>1</v>
      </c>
      <c r="D745" s="97">
        <v>23</v>
      </c>
      <c r="E745" s="48" t="s">
        <v>214</v>
      </c>
    </row>
    <row r="746" spans="1:5" s="5" customFormat="1" ht="15">
      <c r="A746" s="95" t="s">
        <v>212</v>
      </c>
      <c r="B746" s="95" t="s">
        <v>926</v>
      </c>
      <c r="C746" s="96">
        <v>2</v>
      </c>
      <c r="D746" s="97">
        <v>238</v>
      </c>
      <c r="E746" s="48" t="s">
        <v>927</v>
      </c>
    </row>
    <row r="747" spans="1:5" s="5" customFormat="1" ht="15">
      <c r="A747" s="95" t="s">
        <v>215</v>
      </c>
      <c r="B747" s="95" t="s">
        <v>216</v>
      </c>
      <c r="C747" s="96">
        <v>4</v>
      </c>
      <c r="D747" s="98">
        <v>449.5</v>
      </c>
      <c r="E747" s="48" t="s">
        <v>217</v>
      </c>
    </row>
    <row r="748" spans="1:5" s="5" customFormat="1" ht="15">
      <c r="A748" s="95" t="s">
        <v>215</v>
      </c>
      <c r="B748" s="95" t="s">
        <v>928</v>
      </c>
      <c r="C748" s="96">
        <v>2</v>
      </c>
      <c r="D748" s="98">
        <v>52</v>
      </c>
      <c r="E748" s="48" t="s">
        <v>929</v>
      </c>
    </row>
    <row r="749" spans="1:5" s="5" customFormat="1" ht="15">
      <c r="A749" s="95" t="s">
        <v>215</v>
      </c>
      <c r="B749" s="95" t="s">
        <v>930</v>
      </c>
      <c r="C749" s="96">
        <v>1</v>
      </c>
      <c r="D749" s="98">
        <v>143.1</v>
      </c>
      <c r="E749" s="48" t="s">
        <v>931</v>
      </c>
    </row>
    <row r="750" spans="1:5" s="5" customFormat="1" ht="15">
      <c r="A750" s="95" t="s">
        <v>215</v>
      </c>
      <c r="B750" s="95" t="s">
        <v>932</v>
      </c>
      <c r="C750" s="96">
        <v>1</v>
      </c>
      <c r="D750" s="98">
        <v>20</v>
      </c>
      <c r="E750" s="48" t="s">
        <v>929</v>
      </c>
    </row>
    <row r="751" spans="1:5" s="5" customFormat="1" ht="15">
      <c r="A751" s="95" t="s">
        <v>215</v>
      </c>
      <c r="B751" s="95" t="s">
        <v>933</v>
      </c>
      <c r="C751" s="96">
        <v>1</v>
      </c>
      <c r="D751" s="98">
        <v>598.8</v>
      </c>
      <c r="E751" s="48" t="s">
        <v>934</v>
      </c>
    </row>
    <row r="752" spans="1:5" s="5" customFormat="1" ht="26.25">
      <c r="A752" s="95" t="s">
        <v>228</v>
      </c>
      <c r="B752" s="95" t="s">
        <v>229</v>
      </c>
      <c r="C752" s="96">
        <v>1</v>
      </c>
      <c r="D752" s="98">
        <v>12.4</v>
      </c>
      <c r="E752" s="48" t="s">
        <v>230</v>
      </c>
    </row>
    <row r="753" spans="1:5" s="5" customFormat="1" ht="26.25">
      <c r="A753" s="95" t="s">
        <v>228</v>
      </c>
      <c r="B753" s="95" t="s">
        <v>935</v>
      </c>
      <c r="C753" s="96">
        <v>1</v>
      </c>
      <c r="D753" s="98">
        <v>20</v>
      </c>
      <c r="E753" s="48" t="s">
        <v>230</v>
      </c>
    </row>
    <row r="754" spans="1:5" s="5" customFormat="1" ht="26.25">
      <c r="A754" s="95" t="s">
        <v>228</v>
      </c>
      <c r="B754" s="95" t="s">
        <v>936</v>
      </c>
      <c r="C754" s="96">
        <v>1</v>
      </c>
      <c r="D754" s="98">
        <v>39.5</v>
      </c>
      <c r="E754" s="48" t="s">
        <v>937</v>
      </c>
    </row>
    <row r="755" spans="1:5" s="5" customFormat="1" ht="15">
      <c r="A755" s="95" t="s">
        <v>218</v>
      </c>
      <c r="B755" s="95" t="s">
        <v>219</v>
      </c>
      <c r="C755" s="96">
        <v>1</v>
      </c>
      <c r="D755" s="98">
        <f>6.98+20.996</f>
        <v>27.976</v>
      </c>
      <c r="E755" s="48" t="s">
        <v>220</v>
      </c>
    </row>
    <row r="756" spans="1:5" s="5" customFormat="1" ht="15">
      <c r="A756" s="95" t="s">
        <v>218</v>
      </c>
      <c r="B756" s="95" t="s">
        <v>938</v>
      </c>
      <c r="C756" s="96">
        <v>1</v>
      </c>
      <c r="D756" s="98">
        <v>42</v>
      </c>
      <c r="E756" s="48" t="s">
        <v>939</v>
      </c>
    </row>
    <row r="757" spans="1:5" s="5" customFormat="1" ht="15">
      <c r="A757" s="95" t="s">
        <v>221</v>
      </c>
      <c r="B757" s="95" t="s">
        <v>222</v>
      </c>
      <c r="C757" s="96">
        <v>1</v>
      </c>
      <c r="D757" s="98">
        <v>12</v>
      </c>
      <c r="E757" s="48" t="s">
        <v>940</v>
      </c>
    </row>
    <row r="758" spans="1:5" s="5" customFormat="1" ht="15">
      <c r="A758" s="95" t="s">
        <v>221</v>
      </c>
      <c r="B758" s="95" t="s">
        <v>223</v>
      </c>
      <c r="C758" s="96">
        <v>1</v>
      </c>
      <c r="D758" s="98">
        <v>16.999</v>
      </c>
      <c r="E758" s="48" t="s">
        <v>224</v>
      </c>
    </row>
    <row r="759" spans="1:5" s="5" customFormat="1" ht="15">
      <c r="A759" s="95" t="s">
        <v>221</v>
      </c>
      <c r="B759" s="95" t="s">
        <v>941</v>
      </c>
      <c r="C759" s="96">
        <v>1</v>
      </c>
      <c r="D759" s="98">
        <v>800</v>
      </c>
      <c r="E759" s="48" t="s">
        <v>942</v>
      </c>
    </row>
    <row r="760" spans="1:5" s="5" customFormat="1" ht="15">
      <c r="A760" s="95" t="s">
        <v>943</v>
      </c>
      <c r="B760" s="95" t="s">
        <v>944</v>
      </c>
      <c r="C760" s="96">
        <v>2</v>
      </c>
      <c r="D760" s="98">
        <v>24</v>
      </c>
      <c r="E760" s="48" t="s">
        <v>945</v>
      </c>
    </row>
    <row r="761" spans="1:5" s="5" customFormat="1" ht="15">
      <c r="A761" s="95" t="s">
        <v>943</v>
      </c>
      <c r="B761" s="95" t="s">
        <v>333</v>
      </c>
      <c r="C761" s="96">
        <v>1</v>
      </c>
      <c r="D761" s="98">
        <v>15.6</v>
      </c>
      <c r="E761" s="48" t="s">
        <v>946</v>
      </c>
    </row>
    <row r="762" spans="1:5" s="5" customFormat="1" ht="15">
      <c r="A762" s="95" t="s">
        <v>225</v>
      </c>
      <c r="B762" s="95" t="s">
        <v>226</v>
      </c>
      <c r="C762" s="96">
        <v>1</v>
      </c>
      <c r="D762" s="98">
        <v>25</v>
      </c>
      <c r="E762" s="48" t="s">
        <v>227</v>
      </c>
    </row>
    <row r="763" spans="1:5" s="5" customFormat="1" ht="15">
      <c r="A763" s="95" t="s">
        <v>225</v>
      </c>
      <c r="B763" s="95" t="s">
        <v>947</v>
      </c>
      <c r="C763" s="96">
        <v>1</v>
      </c>
      <c r="D763" s="98">
        <v>42</v>
      </c>
      <c r="E763" s="48" t="s">
        <v>227</v>
      </c>
    </row>
    <row r="764" spans="1:5" s="5" customFormat="1" ht="16.5" customHeight="1">
      <c r="A764" s="95" t="s">
        <v>225</v>
      </c>
      <c r="B764" s="95" t="s">
        <v>948</v>
      </c>
      <c r="C764" s="96">
        <v>1</v>
      </c>
      <c r="D764" s="98">
        <v>15</v>
      </c>
      <c r="E764" s="48" t="s">
        <v>949</v>
      </c>
    </row>
    <row r="765" spans="1:5" s="5" customFormat="1" ht="15">
      <c r="A765" s="95" t="s">
        <v>225</v>
      </c>
      <c r="B765" s="95" t="s">
        <v>950</v>
      </c>
      <c r="C765" s="96">
        <v>1</v>
      </c>
      <c r="D765" s="98">
        <v>20</v>
      </c>
      <c r="E765" s="48" t="s">
        <v>951</v>
      </c>
    </row>
    <row r="766" spans="1:5" s="5" customFormat="1" ht="15">
      <c r="A766" s="95" t="s">
        <v>225</v>
      </c>
      <c r="B766" s="95" t="s">
        <v>952</v>
      </c>
      <c r="C766" s="96">
        <v>1</v>
      </c>
      <c r="D766" s="98">
        <v>23</v>
      </c>
      <c r="E766" s="48" t="s">
        <v>951</v>
      </c>
    </row>
    <row r="767" spans="1:5" s="5" customFormat="1" ht="15">
      <c r="A767" s="95" t="s">
        <v>225</v>
      </c>
      <c r="B767" s="95" t="s">
        <v>953</v>
      </c>
      <c r="C767" s="96">
        <v>1</v>
      </c>
      <c r="D767" s="98">
        <v>40</v>
      </c>
      <c r="E767" s="48" t="s">
        <v>954</v>
      </c>
    </row>
    <row r="768" spans="1:5" s="5" customFormat="1" ht="15">
      <c r="A768" s="95" t="s">
        <v>225</v>
      </c>
      <c r="B768" s="95" t="s">
        <v>955</v>
      </c>
      <c r="C768" s="96">
        <v>1</v>
      </c>
      <c r="D768" s="98">
        <v>18</v>
      </c>
      <c r="E768" s="48" t="s">
        <v>954</v>
      </c>
    </row>
    <row r="769" spans="1:5" s="5" customFormat="1" ht="15">
      <c r="A769" s="95" t="s">
        <v>225</v>
      </c>
      <c r="B769" s="95" t="s">
        <v>229</v>
      </c>
      <c r="C769" s="96">
        <v>1</v>
      </c>
      <c r="D769" s="98">
        <v>35</v>
      </c>
      <c r="E769" s="48" t="s">
        <v>227</v>
      </c>
    </row>
    <row r="770" spans="1:5" s="5" customFormat="1" ht="15">
      <c r="A770" s="95" t="s">
        <v>225</v>
      </c>
      <c r="B770" s="95" t="s">
        <v>947</v>
      </c>
      <c r="C770" s="96">
        <v>1</v>
      </c>
      <c r="D770" s="98">
        <v>34.63</v>
      </c>
      <c r="E770" s="48" t="s">
        <v>949</v>
      </c>
    </row>
    <row r="771" spans="1:5" s="5" customFormat="1" ht="15">
      <c r="A771" s="95" t="s">
        <v>956</v>
      </c>
      <c r="B771" s="95" t="s">
        <v>947</v>
      </c>
      <c r="C771" s="96">
        <v>2</v>
      </c>
      <c r="D771" s="98">
        <v>95</v>
      </c>
      <c r="E771" s="48" t="s">
        <v>957</v>
      </c>
    </row>
    <row r="772" spans="1:5" s="5" customFormat="1" ht="15">
      <c r="A772" s="95" t="s">
        <v>956</v>
      </c>
      <c r="B772" s="95" t="s">
        <v>936</v>
      </c>
      <c r="C772" s="96">
        <v>1</v>
      </c>
      <c r="D772" s="98">
        <v>40</v>
      </c>
      <c r="E772" s="48" t="s">
        <v>958</v>
      </c>
    </row>
    <row r="773" spans="1:5" s="5" customFormat="1" ht="17.25" customHeight="1">
      <c r="A773" s="95" t="s">
        <v>956</v>
      </c>
      <c r="B773" s="95" t="s">
        <v>959</v>
      </c>
      <c r="C773" s="96">
        <v>1</v>
      </c>
      <c r="D773" s="98">
        <v>23</v>
      </c>
      <c r="E773" s="48" t="s">
        <v>960</v>
      </c>
    </row>
    <row r="774" spans="1:5" s="5" customFormat="1" ht="15">
      <c r="A774" s="95" t="s">
        <v>231</v>
      </c>
      <c r="B774" s="95" t="s">
        <v>232</v>
      </c>
      <c r="C774" s="96">
        <v>3</v>
      </c>
      <c r="D774" s="98">
        <v>20</v>
      </c>
      <c r="E774" s="48" t="s">
        <v>233</v>
      </c>
    </row>
    <row r="775" spans="1:5" s="5" customFormat="1" ht="15">
      <c r="A775" s="95" t="s">
        <v>231</v>
      </c>
      <c r="B775" s="95" t="s">
        <v>961</v>
      </c>
      <c r="C775" s="96">
        <v>1</v>
      </c>
      <c r="D775" s="98">
        <v>264.9</v>
      </c>
      <c r="E775" s="48" t="s">
        <v>962</v>
      </c>
    </row>
    <row r="776" spans="1:5" s="5" customFormat="1" ht="15">
      <c r="A776" s="95" t="s">
        <v>234</v>
      </c>
      <c r="B776" s="95" t="s">
        <v>235</v>
      </c>
      <c r="C776" s="96">
        <v>2</v>
      </c>
      <c r="D776" s="98">
        <v>36</v>
      </c>
      <c r="E776" s="48" t="s">
        <v>236</v>
      </c>
    </row>
    <row r="777" spans="1:5" s="5" customFormat="1" ht="15">
      <c r="A777" s="95" t="s">
        <v>963</v>
      </c>
      <c r="B777" s="95" t="s">
        <v>964</v>
      </c>
      <c r="C777" s="96">
        <v>1</v>
      </c>
      <c r="D777" s="98">
        <v>20</v>
      </c>
      <c r="E777" s="48" t="s">
        <v>965</v>
      </c>
    </row>
    <row r="778" spans="1:5" s="5" customFormat="1" ht="16.5" customHeight="1">
      <c r="A778" s="95" t="s">
        <v>963</v>
      </c>
      <c r="B778" s="95" t="s">
        <v>966</v>
      </c>
      <c r="C778" s="96">
        <v>1</v>
      </c>
      <c r="D778" s="98">
        <v>22</v>
      </c>
      <c r="E778" s="48" t="s">
        <v>965</v>
      </c>
    </row>
    <row r="779" spans="1:5" s="5" customFormat="1" ht="15.75" customHeight="1">
      <c r="A779" s="95" t="s">
        <v>967</v>
      </c>
      <c r="B779" s="95" t="s">
        <v>28</v>
      </c>
      <c r="C779" s="96">
        <v>1</v>
      </c>
      <c r="D779" s="98">
        <v>6.1</v>
      </c>
      <c r="E779" s="48" t="s">
        <v>968</v>
      </c>
    </row>
    <row r="780" spans="1:5" s="5" customFormat="1" ht="15">
      <c r="A780" s="95" t="s">
        <v>967</v>
      </c>
      <c r="B780" s="95" t="s">
        <v>969</v>
      </c>
      <c r="C780" s="96">
        <v>1</v>
      </c>
      <c r="D780" s="98">
        <v>8.58</v>
      </c>
      <c r="E780" s="48" t="s">
        <v>44</v>
      </c>
    </row>
    <row r="781" spans="1:5" s="5" customFormat="1" ht="15">
      <c r="A781" s="95" t="s">
        <v>967</v>
      </c>
      <c r="B781" s="95" t="s">
        <v>970</v>
      </c>
      <c r="C781" s="96">
        <v>1</v>
      </c>
      <c r="D781" s="98">
        <v>7.42</v>
      </c>
      <c r="E781" s="48" t="s">
        <v>44</v>
      </c>
    </row>
    <row r="782" spans="1:5" s="5" customFormat="1" ht="15.75" customHeight="1">
      <c r="A782" s="95" t="s">
        <v>967</v>
      </c>
      <c r="B782" s="95" t="s">
        <v>971</v>
      </c>
      <c r="C782" s="96">
        <v>2</v>
      </c>
      <c r="D782" s="98">
        <v>178.794</v>
      </c>
      <c r="E782" s="48" t="s">
        <v>972</v>
      </c>
    </row>
    <row r="783" spans="1:5" s="5" customFormat="1" ht="15" customHeight="1">
      <c r="A783" s="95" t="s">
        <v>973</v>
      </c>
      <c r="B783" s="95" t="s">
        <v>974</v>
      </c>
      <c r="C783" s="96">
        <v>1</v>
      </c>
      <c r="D783" s="98">
        <v>17.6</v>
      </c>
      <c r="E783" s="48" t="s">
        <v>965</v>
      </c>
    </row>
    <row r="784" spans="1:5" s="5" customFormat="1" ht="15">
      <c r="A784" s="95" t="s">
        <v>975</v>
      </c>
      <c r="B784" s="95" t="s">
        <v>976</v>
      </c>
      <c r="C784" s="96">
        <v>1</v>
      </c>
      <c r="D784" s="98">
        <v>7.321</v>
      </c>
      <c r="E784" s="48" t="s">
        <v>338</v>
      </c>
    </row>
    <row r="785" spans="1:5" s="5" customFormat="1" ht="15">
      <c r="A785" s="95" t="s">
        <v>925</v>
      </c>
      <c r="B785" s="95" t="s">
        <v>109</v>
      </c>
      <c r="C785" s="96">
        <v>1</v>
      </c>
      <c r="D785" s="98">
        <v>11.234</v>
      </c>
      <c r="E785" s="48" t="s">
        <v>977</v>
      </c>
    </row>
    <row r="786" spans="1:5" s="5" customFormat="1" ht="15">
      <c r="A786" s="95" t="s">
        <v>925</v>
      </c>
      <c r="B786" s="95" t="s">
        <v>109</v>
      </c>
      <c r="C786" s="96">
        <v>1</v>
      </c>
      <c r="D786" s="98">
        <v>8.766</v>
      </c>
      <c r="E786" s="48" t="s">
        <v>390</v>
      </c>
    </row>
    <row r="787" spans="1:5" s="5" customFormat="1" ht="15">
      <c r="A787" s="95" t="s">
        <v>118</v>
      </c>
      <c r="B787" s="95" t="s">
        <v>119</v>
      </c>
      <c r="C787" s="96">
        <v>2</v>
      </c>
      <c r="D787" s="98">
        <v>15.9</v>
      </c>
      <c r="E787" s="48" t="s">
        <v>120</v>
      </c>
    </row>
    <row r="788" spans="1:5" s="5" customFormat="1" ht="15">
      <c r="A788" s="95" t="s">
        <v>118</v>
      </c>
      <c r="B788" s="95" t="s">
        <v>121</v>
      </c>
      <c r="C788" s="96">
        <v>1</v>
      </c>
      <c r="D788" s="98">
        <v>11.165</v>
      </c>
      <c r="E788" s="48" t="s">
        <v>120</v>
      </c>
    </row>
    <row r="789" spans="1:5" s="5" customFormat="1" ht="15">
      <c r="A789" s="95" t="s">
        <v>118</v>
      </c>
      <c r="B789" s="95" t="s">
        <v>122</v>
      </c>
      <c r="C789" s="96">
        <v>1</v>
      </c>
      <c r="D789" s="98">
        <v>8.5</v>
      </c>
      <c r="E789" s="48" t="s">
        <v>120</v>
      </c>
    </row>
    <row r="790" spans="1:5" s="5" customFormat="1" ht="15">
      <c r="A790" s="95" t="s">
        <v>118</v>
      </c>
      <c r="B790" s="95" t="s">
        <v>123</v>
      </c>
      <c r="C790" s="96">
        <v>1</v>
      </c>
      <c r="D790" s="98">
        <v>15.015</v>
      </c>
      <c r="E790" s="48" t="s">
        <v>120</v>
      </c>
    </row>
    <row r="791" spans="1:5" s="6" customFormat="1" ht="15">
      <c r="A791" s="95" t="s">
        <v>118</v>
      </c>
      <c r="B791" s="95" t="s">
        <v>124</v>
      </c>
      <c r="C791" s="96">
        <v>1</v>
      </c>
      <c r="D791" s="98">
        <v>7.26</v>
      </c>
      <c r="E791" s="48" t="s">
        <v>120</v>
      </c>
    </row>
    <row r="792" spans="1:5" s="6" customFormat="1" ht="15">
      <c r="A792" s="95" t="s">
        <v>118</v>
      </c>
      <c r="B792" s="95" t="s">
        <v>125</v>
      </c>
      <c r="C792" s="96">
        <v>1</v>
      </c>
      <c r="D792" s="98">
        <v>8.9</v>
      </c>
      <c r="E792" s="48" t="s">
        <v>120</v>
      </c>
    </row>
    <row r="793" spans="1:5" s="5" customFormat="1" ht="15">
      <c r="A793" s="95" t="s">
        <v>118</v>
      </c>
      <c r="B793" s="95" t="s">
        <v>126</v>
      </c>
      <c r="C793" s="96">
        <v>1</v>
      </c>
      <c r="D793" s="98">
        <v>20.998</v>
      </c>
      <c r="E793" s="48" t="s">
        <v>127</v>
      </c>
    </row>
    <row r="794" spans="1:5" s="5" customFormat="1" ht="15">
      <c r="A794" s="95" t="s">
        <v>118</v>
      </c>
      <c r="B794" s="95" t="s">
        <v>237</v>
      </c>
      <c r="C794" s="96">
        <v>1</v>
      </c>
      <c r="D794" s="98">
        <v>153.799</v>
      </c>
      <c r="E794" s="48" t="s">
        <v>128</v>
      </c>
    </row>
    <row r="795" spans="1:5" s="5" customFormat="1" ht="15">
      <c r="A795" s="95" t="s">
        <v>118</v>
      </c>
      <c r="B795" s="95" t="s">
        <v>238</v>
      </c>
      <c r="C795" s="96">
        <v>1</v>
      </c>
      <c r="D795" s="98">
        <v>1087.278</v>
      </c>
      <c r="E795" s="48" t="s">
        <v>239</v>
      </c>
    </row>
    <row r="796" spans="1:5" s="5" customFormat="1" ht="15">
      <c r="A796" s="95" t="s">
        <v>118</v>
      </c>
      <c r="B796" s="95" t="s">
        <v>240</v>
      </c>
      <c r="C796" s="96">
        <v>1</v>
      </c>
      <c r="D796" s="98">
        <v>200.08648</v>
      </c>
      <c r="E796" s="48" t="s">
        <v>239</v>
      </c>
    </row>
    <row r="797" spans="1:5" s="5" customFormat="1" ht="15">
      <c r="A797" s="95" t="s">
        <v>118</v>
      </c>
      <c r="B797" s="95" t="s">
        <v>241</v>
      </c>
      <c r="C797" s="96">
        <v>1</v>
      </c>
      <c r="D797" s="98">
        <v>224.41824</v>
      </c>
      <c r="E797" s="48" t="s">
        <v>239</v>
      </c>
    </row>
    <row r="798" spans="1:5" s="5" customFormat="1" ht="15">
      <c r="A798" s="95" t="s">
        <v>118</v>
      </c>
      <c r="B798" s="95" t="s">
        <v>242</v>
      </c>
      <c r="C798" s="96">
        <v>1</v>
      </c>
      <c r="D798" s="98">
        <v>105.792</v>
      </c>
      <c r="E798" s="48" t="s">
        <v>239</v>
      </c>
    </row>
    <row r="799" spans="1:5" s="5" customFormat="1" ht="15">
      <c r="A799" s="95" t="s">
        <v>118</v>
      </c>
      <c r="B799" s="95" t="s">
        <v>243</v>
      </c>
      <c r="C799" s="96">
        <v>1</v>
      </c>
      <c r="D799" s="98">
        <v>78.42528</v>
      </c>
      <c r="E799" s="48" t="s">
        <v>239</v>
      </c>
    </row>
    <row r="800" spans="1:5" s="5" customFormat="1" ht="15">
      <c r="A800" s="95" t="s">
        <v>118</v>
      </c>
      <c r="B800" s="95" t="s">
        <v>244</v>
      </c>
      <c r="C800" s="96">
        <v>1</v>
      </c>
      <c r="D800" s="98">
        <v>910.4</v>
      </c>
      <c r="E800" s="48" t="s">
        <v>239</v>
      </c>
    </row>
    <row r="801" spans="1:5" s="5" customFormat="1" ht="15">
      <c r="A801" s="95" t="s">
        <v>118</v>
      </c>
      <c r="B801" s="95" t="s">
        <v>245</v>
      </c>
      <c r="C801" s="96">
        <v>1</v>
      </c>
      <c r="D801" s="98">
        <v>515</v>
      </c>
      <c r="E801" s="48" t="s">
        <v>239</v>
      </c>
    </row>
    <row r="802" spans="1:5" s="5" customFormat="1" ht="15">
      <c r="A802" s="95" t="s">
        <v>118</v>
      </c>
      <c r="B802" s="95" t="s">
        <v>246</v>
      </c>
      <c r="C802" s="96">
        <v>1</v>
      </c>
      <c r="D802" s="98">
        <v>359.502</v>
      </c>
      <c r="E802" s="48" t="s">
        <v>239</v>
      </c>
    </row>
    <row r="803" spans="1:5" s="5" customFormat="1" ht="15">
      <c r="A803" s="95" t="s">
        <v>118</v>
      </c>
      <c r="B803" s="95" t="s">
        <v>247</v>
      </c>
      <c r="C803" s="96">
        <v>1</v>
      </c>
      <c r="D803" s="98">
        <v>310.08</v>
      </c>
      <c r="E803" s="48" t="s">
        <v>239</v>
      </c>
    </row>
    <row r="804" spans="1:5" s="5" customFormat="1" ht="15">
      <c r="A804" s="95" t="s">
        <v>118</v>
      </c>
      <c r="B804" s="95" t="s">
        <v>248</v>
      </c>
      <c r="C804" s="96">
        <v>1</v>
      </c>
      <c r="D804" s="98">
        <v>225.25</v>
      </c>
      <c r="E804" s="48" t="s">
        <v>239</v>
      </c>
    </row>
    <row r="805" spans="1:5" s="5" customFormat="1" ht="15">
      <c r="A805" s="95" t="s">
        <v>118</v>
      </c>
      <c r="B805" s="95" t="s">
        <v>249</v>
      </c>
      <c r="C805" s="96">
        <v>1</v>
      </c>
      <c r="D805" s="98">
        <v>25.944</v>
      </c>
      <c r="E805" s="48" t="s">
        <v>239</v>
      </c>
    </row>
    <row r="806" spans="1:5" s="5" customFormat="1" ht="15">
      <c r="A806" s="95" t="s">
        <v>118</v>
      </c>
      <c r="B806" s="95" t="s">
        <v>250</v>
      </c>
      <c r="C806" s="96">
        <v>1</v>
      </c>
      <c r="D806" s="98">
        <v>13.824</v>
      </c>
      <c r="E806" s="48" t="s">
        <v>239</v>
      </c>
    </row>
    <row r="807" spans="1:5" s="5" customFormat="1" ht="15">
      <c r="A807" s="95" t="s">
        <v>118</v>
      </c>
      <c r="B807" s="95" t="s">
        <v>213</v>
      </c>
      <c r="C807" s="96">
        <v>3</v>
      </c>
      <c r="D807" s="98">
        <v>40.761</v>
      </c>
      <c r="E807" s="48" t="s">
        <v>978</v>
      </c>
    </row>
    <row r="808" spans="1:5" s="5" customFormat="1" ht="15">
      <c r="A808" s="95" t="s">
        <v>118</v>
      </c>
      <c r="B808" s="95" t="s">
        <v>28</v>
      </c>
      <c r="C808" s="96">
        <v>2</v>
      </c>
      <c r="D808" s="98">
        <v>14.808</v>
      </c>
      <c r="E808" s="48" t="s">
        <v>978</v>
      </c>
    </row>
    <row r="809" spans="1:5" s="5" customFormat="1" ht="15">
      <c r="A809" s="95"/>
      <c r="B809" s="95"/>
      <c r="C809" s="96"/>
      <c r="D809" s="98"/>
      <c r="E809" s="48"/>
    </row>
    <row r="810" spans="1:5" s="5" customFormat="1" ht="15">
      <c r="A810" s="95" t="s">
        <v>117</v>
      </c>
      <c r="B810" s="95" t="s">
        <v>109</v>
      </c>
      <c r="C810" s="96">
        <v>1</v>
      </c>
      <c r="D810" s="98">
        <v>8.45</v>
      </c>
      <c r="E810" s="48" t="s">
        <v>129</v>
      </c>
    </row>
    <row r="811" spans="1:5" s="5" customFormat="1" ht="15">
      <c r="A811" s="95" t="s">
        <v>117</v>
      </c>
      <c r="B811" s="95" t="s">
        <v>130</v>
      </c>
      <c r="C811" s="96">
        <v>1</v>
      </c>
      <c r="D811" s="98">
        <v>540.996</v>
      </c>
      <c r="E811" s="48" t="s">
        <v>131</v>
      </c>
    </row>
    <row r="812" spans="1:5" s="5" customFormat="1" ht="15">
      <c r="A812" s="95" t="s">
        <v>117</v>
      </c>
      <c r="B812" s="95" t="s">
        <v>109</v>
      </c>
      <c r="C812" s="96">
        <v>1</v>
      </c>
      <c r="D812" s="98">
        <v>11.9</v>
      </c>
      <c r="E812" s="48" t="s">
        <v>129</v>
      </c>
    </row>
    <row r="813" spans="1:5" s="5" customFormat="1" ht="15">
      <c r="A813" s="95" t="s">
        <v>117</v>
      </c>
      <c r="B813" s="95" t="s">
        <v>251</v>
      </c>
      <c r="C813" s="96">
        <v>4</v>
      </c>
      <c r="D813" s="98">
        <v>24.24</v>
      </c>
      <c r="E813" s="48" t="s">
        <v>252</v>
      </c>
    </row>
    <row r="814" spans="1:5" s="5" customFormat="1" ht="15">
      <c r="A814" s="95" t="s">
        <v>117</v>
      </c>
      <c r="B814" s="95" t="s">
        <v>109</v>
      </c>
      <c r="C814" s="96">
        <v>1</v>
      </c>
      <c r="D814" s="98">
        <v>22.98</v>
      </c>
      <c r="E814" s="48" t="s">
        <v>979</v>
      </c>
    </row>
    <row r="815" spans="1:5" s="5" customFormat="1" ht="15">
      <c r="A815" s="95" t="s">
        <v>253</v>
      </c>
      <c r="B815" s="95" t="s">
        <v>254</v>
      </c>
      <c r="C815" s="96">
        <v>6</v>
      </c>
      <c r="D815" s="98">
        <v>51</v>
      </c>
      <c r="E815" s="48" t="s">
        <v>255</v>
      </c>
    </row>
    <row r="816" spans="1:5" s="5" customFormat="1" ht="15">
      <c r="A816" s="95" t="s">
        <v>253</v>
      </c>
      <c r="B816" s="95" t="s">
        <v>256</v>
      </c>
      <c r="C816" s="96">
        <v>4</v>
      </c>
      <c r="D816" s="98">
        <v>44</v>
      </c>
      <c r="E816" s="48" t="s">
        <v>255</v>
      </c>
    </row>
    <row r="817" spans="1:5" s="5" customFormat="1" ht="15">
      <c r="A817" s="95" t="s">
        <v>253</v>
      </c>
      <c r="B817" s="95" t="s">
        <v>257</v>
      </c>
      <c r="C817" s="96">
        <v>1</v>
      </c>
      <c r="D817" s="98">
        <v>20</v>
      </c>
      <c r="E817" s="48" t="s">
        <v>258</v>
      </c>
    </row>
    <row r="818" spans="1:5" s="5" customFormat="1" ht="15">
      <c r="A818" s="95" t="s">
        <v>253</v>
      </c>
      <c r="B818" s="95" t="s">
        <v>980</v>
      </c>
      <c r="C818" s="96">
        <v>1</v>
      </c>
      <c r="D818" s="98">
        <v>249</v>
      </c>
      <c r="E818" s="48" t="s">
        <v>981</v>
      </c>
    </row>
    <row r="819" spans="1:5" s="5" customFormat="1" ht="15">
      <c r="A819" s="95" t="s">
        <v>253</v>
      </c>
      <c r="B819" s="95" t="s">
        <v>982</v>
      </c>
      <c r="C819" s="96">
        <v>4</v>
      </c>
      <c r="D819" s="98">
        <v>198.8</v>
      </c>
      <c r="E819" s="48" t="s">
        <v>983</v>
      </c>
    </row>
    <row r="820" spans="1:5" s="5" customFormat="1" ht="15">
      <c r="A820" s="95" t="s">
        <v>253</v>
      </c>
      <c r="B820" s="95" t="s">
        <v>984</v>
      </c>
      <c r="C820" s="96">
        <v>1</v>
      </c>
      <c r="D820" s="98">
        <v>15</v>
      </c>
      <c r="E820" s="48" t="s">
        <v>960</v>
      </c>
    </row>
    <row r="821" spans="1:5" s="5" customFormat="1" ht="15">
      <c r="A821" s="95" t="s">
        <v>253</v>
      </c>
      <c r="B821" s="95" t="s">
        <v>985</v>
      </c>
      <c r="C821" s="96"/>
      <c r="D821" s="98">
        <v>63.208</v>
      </c>
      <c r="E821" s="48" t="s">
        <v>409</v>
      </c>
    </row>
    <row r="822" spans="1:5" s="5" customFormat="1" ht="15">
      <c r="A822" s="95" t="s">
        <v>253</v>
      </c>
      <c r="B822" s="95" t="s">
        <v>213</v>
      </c>
      <c r="C822" s="96"/>
      <c r="D822" s="98">
        <v>20.02</v>
      </c>
      <c r="E822" s="48" t="s">
        <v>968</v>
      </c>
    </row>
    <row r="823" spans="1:5" s="5" customFormat="1" ht="15">
      <c r="A823" s="95" t="s">
        <v>253</v>
      </c>
      <c r="B823" s="95" t="s">
        <v>986</v>
      </c>
      <c r="C823" s="96"/>
      <c r="D823" s="98">
        <v>21.3</v>
      </c>
      <c r="E823" s="48" t="s">
        <v>987</v>
      </c>
    </row>
    <row r="824" spans="1:5" s="5" customFormat="1" ht="15">
      <c r="A824" s="95" t="s">
        <v>253</v>
      </c>
      <c r="B824" s="95" t="s">
        <v>988</v>
      </c>
      <c r="C824" s="96"/>
      <c r="D824" s="98">
        <v>7.495</v>
      </c>
      <c r="E824" s="48" t="s">
        <v>989</v>
      </c>
    </row>
    <row r="825" spans="1:5" s="5" customFormat="1" ht="15">
      <c r="A825" s="95" t="s">
        <v>253</v>
      </c>
      <c r="B825" s="95" t="s">
        <v>990</v>
      </c>
      <c r="C825" s="96"/>
      <c r="D825" s="98">
        <v>91.425</v>
      </c>
      <c r="E825" s="48" t="s">
        <v>991</v>
      </c>
    </row>
    <row r="826" spans="1:5" s="5" customFormat="1" ht="15">
      <c r="A826" s="95" t="s">
        <v>253</v>
      </c>
      <c r="B826" s="95" t="s">
        <v>992</v>
      </c>
      <c r="C826" s="96">
        <v>1</v>
      </c>
      <c r="D826" s="98">
        <v>299.2</v>
      </c>
      <c r="E826" s="48" t="s">
        <v>981</v>
      </c>
    </row>
    <row r="827" spans="1:5" s="5" customFormat="1" ht="15">
      <c r="A827" s="95" t="s">
        <v>253</v>
      </c>
      <c r="B827" s="95" t="s">
        <v>993</v>
      </c>
      <c r="C827" s="96">
        <v>1</v>
      </c>
      <c r="D827" s="98">
        <v>421.68</v>
      </c>
      <c r="E827" s="48" t="s">
        <v>131</v>
      </c>
    </row>
    <row r="828" spans="1:5" s="12" customFormat="1" ht="15.75">
      <c r="A828" s="99" t="s">
        <v>1</v>
      </c>
      <c r="B828" s="81" t="s">
        <v>7</v>
      </c>
      <c r="C828" s="82"/>
      <c r="D828" s="83">
        <f>SUM(D745:D827)</f>
        <v>10018.02</v>
      </c>
      <c r="E828" s="99" t="s">
        <v>1</v>
      </c>
    </row>
    <row r="829" spans="1:5" ht="15.75" customHeight="1">
      <c r="A829" s="193" t="s">
        <v>36</v>
      </c>
      <c r="B829" s="193"/>
      <c r="C829" s="193"/>
      <c r="D829" s="193"/>
      <c r="E829" s="193"/>
    </row>
    <row r="830" spans="1:256" s="20" customFormat="1" ht="15">
      <c r="A830" s="205" t="s">
        <v>112</v>
      </c>
      <c r="B830" s="100" t="s">
        <v>113</v>
      </c>
      <c r="C830" s="101">
        <v>2</v>
      </c>
      <c r="D830" s="102">
        <v>20.476</v>
      </c>
      <c r="E830" s="103" t="s">
        <v>114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</row>
    <row r="831" spans="1:256" s="20" customFormat="1" ht="15">
      <c r="A831" s="205"/>
      <c r="B831" s="100" t="s">
        <v>115</v>
      </c>
      <c r="C831" s="104">
        <v>4</v>
      </c>
      <c r="D831" s="102">
        <f>57.472+0.523</f>
        <v>57.995000000000005</v>
      </c>
      <c r="E831" s="105" t="s">
        <v>116</v>
      </c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</row>
    <row r="832" spans="1:256" s="20" customFormat="1" ht="15.75" customHeight="1">
      <c r="A832" s="205"/>
      <c r="B832" s="100" t="s">
        <v>995</v>
      </c>
      <c r="C832" s="106">
        <v>4</v>
      </c>
      <c r="D832" s="107">
        <v>55.721</v>
      </c>
      <c r="E832" s="103" t="s">
        <v>994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</row>
    <row r="833" spans="1:256" s="20" customFormat="1" ht="15.75" customHeight="1">
      <c r="A833" s="205"/>
      <c r="B833" s="100" t="s">
        <v>996</v>
      </c>
      <c r="C833" s="106">
        <v>2</v>
      </c>
      <c r="D833" s="107">
        <v>34.278</v>
      </c>
      <c r="E833" s="103" t="s">
        <v>994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</row>
    <row r="834" spans="1:5" ht="15">
      <c r="A834" s="99" t="s">
        <v>1</v>
      </c>
      <c r="B834" s="108" t="s">
        <v>0</v>
      </c>
      <c r="C834" s="109" t="s">
        <v>1</v>
      </c>
      <c r="D834" s="110">
        <f>SUM(D830:D833)</f>
        <v>168.47</v>
      </c>
      <c r="E834" s="99" t="s">
        <v>1</v>
      </c>
    </row>
    <row r="835" spans="1:5" ht="15" customHeight="1">
      <c r="A835" s="193" t="s">
        <v>361</v>
      </c>
      <c r="B835" s="193"/>
      <c r="C835" s="193"/>
      <c r="D835" s="193"/>
      <c r="E835" s="193"/>
    </row>
    <row r="836" spans="1:5" ht="60">
      <c r="A836" s="111" t="s">
        <v>362</v>
      </c>
      <c r="B836" s="111" t="s">
        <v>363</v>
      </c>
      <c r="C836" s="112" t="s">
        <v>364</v>
      </c>
      <c r="D836" s="113">
        <v>14.3</v>
      </c>
      <c r="E836" s="111" t="s">
        <v>252</v>
      </c>
    </row>
    <row r="837" spans="1:5" ht="60">
      <c r="A837" s="111" t="s">
        <v>362</v>
      </c>
      <c r="B837" s="111" t="s">
        <v>365</v>
      </c>
      <c r="C837" s="25">
        <v>1</v>
      </c>
      <c r="D837" s="113">
        <v>9.2</v>
      </c>
      <c r="E837" s="111" t="s">
        <v>252</v>
      </c>
    </row>
    <row r="838" spans="1:5" ht="15">
      <c r="A838" s="114" t="s">
        <v>1</v>
      </c>
      <c r="B838" s="115" t="s">
        <v>0</v>
      </c>
      <c r="C838" s="116" t="s">
        <v>1</v>
      </c>
      <c r="D838" s="117">
        <f>D836+D837</f>
        <v>23.5</v>
      </c>
      <c r="E838" s="114" t="s">
        <v>1</v>
      </c>
    </row>
    <row r="839" spans="1:5" ht="15">
      <c r="A839" s="208" t="s">
        <v>35</v>
      </c>
      <c r="B839" s="208"/>
      <c r="C839" s="208"/>
      <c r="D839" s="208"/>
      <c r="E839" s="208"/>
    </row>
    <row r="840" spans="1:5" ht="25.5">
      <c r="A840" s="118" t="s">
        <v>35</v>
      </c>
      <c r="B840" s="118" t="s">
        <v>102</v>
      </c>
      <c r="C840" s="71" t="s">
        <v>997</v>
      </c>
      <c r="D840" s="76">
        <v>23</v>
      </c>
      <c r="E840" s="119" t="s">
        <v>103</v>
      </c>
    </row>
    <row r="841" spans="1:5" ht="25.5">
      <c r="A841" s="118" t="s">
        <v>35</v>
      </c>
      <c r="B841" s="118" t="s">
        <v>104</v>
      </c>
      <c r="C841" s="71" t="s">
        <v>997</v>
      </c>
      <c r="D841" s="76">
        <v>12.818</v>
      </c>
      <c r="E841" s="78" t="s">
        <v>103</v>
      </c>
    </row>
    <row r="842" spans="1:5" ht="25.5">
      <c r="A842" s="118" t="s">
        <v>35</v>
      </c>
      <c r="B842" s="79" t="s">
        <v>105</v>
      </c>
      <c r="C842" s="85" t="s">
        <v>997</v>
      </c>
      <c r="D842" s="76">
        <v>23</v>
      </c>
      <c r="E842" s="78" t="s">
        <v>103</v>
      </c>
    </row>
    <row r="843" spans="1:5" ht="25.5">
      <c r="A843" s="118" t="s">
        <v>35</v>
      </c>
      <c r="B843" s="79" t="s">
        <v>998</v>
      </c>
      <c r="C843" s="85" t="s">
        <v>999</v>
      </c>
      <c r="D843" s="76">
        <v>1.998</v>
      </c>
      <c r="E843" s="78" t="s">
        <v>946</v>
      </c>
    </row>
    <row r="844" spans="1:5" ht="25.5">
      <c r="A844" s="118" t="s">
        <v>35</v>
      </c>
      <c r="B844" s="118" t="s">
        <v>1000</v>
      </c>
      <c r="C844" s="71" t="s">
        <v>1001</v>
      </c>
      <c r="D844" s="76">
        <v>2.55</v>
      </c>
      <c r="E844" s="78" t="s">
        <v>946</v>
      </c>
    </row>
    <row r="845" spans="1:5" s="7" customFormat="1" ht="25.5">
      <c r="A845" s="118" t="s">
        <v>35</v>
      </c>
      <c r="B845" s="118" t="s">
        <v>1002</v>
      </c>
      <c r="C845" s="71" t="s">
        <v>1003</v>
      </c>
      <c r="D845" s="76">
        <v>1.29</v>
      </c>
      <c r="E845" s="78" t="s">
        <v>946</v>
      </c>
    </row>
    <row r="846" spans="1:5" s="7" customFormat="1" ht="25.5">
      <c r="A846" s="118" t="s">
        <v>35</v>
      </c>
      <c r="B846" s="79" t="s">
        <v>1004</v>
      </c>
      <c r="C846" s="85" t="s">
        <v>1003</v>
      </c>
      <c r="D846" s="76">
        <v>1.95</v>
      </c>
      <c r="E846" s="78" t="s">
        <v>946</v>
      </c>
    </row>
    <row r="847" spans="1:5" s="7" customFormat="1" ht="25.5">
      <c r="A847" s="118" t="s">
        <v>35</v>
      </c>
      <c r="B847" s="79" t="s">
        <v>1005</v>
      </c>
      <c r="C847" s="85" t="s">
        <v>999</v>
      </c>
      <c r="D847" s="76">
        <v>11.998</v>
      </c>
      <c r="E847" s="78" t="s">
        <v>946</v>
      </c>
    </row>
    <row r="848" spans="1:5" s="7" customFormat="1" ht="25.5">
      <c r="A848" s="118" t="s">
        <v>35</v>
      </c>
      <c r="B848" s="120" t="s">
        <v>1006</v>
      </c>
      <c r="C848" s="71" t="s">
        <v>1007</v>
      </c>
      <c r="D848" s="76">
        <v>24.321</v>
      </c>
      <c r="E848" s="78" t="s">
        <v>1008</v>
      </c>
    </row>
    <row r="849" spans="1:5" s="7" customFormat="1" ht="25.5">
      <c r="A849" s="118" t="s">
        <v>35</v>
      </c>
      <c r="B849" s="120" t="s">
        <v>1009</v>
      </c>
      <c r="C849" s="71" t="s">
        <v>1003</v>
      </c>
      <c r="D849" s="76">
        <v>5.95</v>
      </c>
      <c r="E849" s="78" t="s">
        <v>946</v>
      </c>
    </row>
    <row r="850" spans="1:5" ht="25.5">
      <c r="A850" s="118" t="s">
        <v>35</v>
      </c>
      <c r="B850" s="120" t="s">
        <v>1010</v>
      </c>
      <c r="C850" s="71" t="s">
        <v>1003</v>
      </c>
      <c r="D850" s="76">
        <v>5.75</v>
      </c>
      <c r="E850" s="78" t="s">
        <v>946</v>
      </c>
    </row>
    <row r="851" spans="1:5" ht="25.5">
      <c r="A851" s="118" t="s">
        <v>35</v>
      </c>
      <c r="B851" s="120" t="s">
        <v>1011</v>
      </c>
      <c r="C851" s="71" t="s">
        <v>1001</v>
      </c>
      <c r="D851" s="76">
        <v>5.4</v>
      </c>
      <c r="E851" s="78" t="s">
        <v>946</v>
      </c>
    </row>
    <row r="852" spans="1:5" ht="15" customHeight="1">
      <c r="A852" s="118" t="s">
        <v>35</v>
      </c>
      <c r="B852" s="120" t="s">
        <v>1012</v>
      </c>
      <c r="C852" s="71" t="s">
        <v>1003</v>
      </c>
      <c r="D852" s="76">
        <v>2.7</v>
      </c>
      <c r="E852" s="78" t="s">
        <v>946</v>
      </c>
    </row>
    <row r="853" spans="1:5" ht="25.5">
      <c r="A853" s="118" t="s">
        <v>35</v>
      </c>
      <c r="B853" s="120" t="s">
        <v>1013</v>
      </c>
      <c r="C853" s="71" t="s">
        <v>1003</v>
      </c>
      <c r="D853" s="76">
        <v>1.5</v>
      </c>
      <c r="E853" s="78" t="s">
        <v>946</v>
      </c>
    </row>
    <row r="854" spans="1:5" ht="25.5">
      <c r="A854" s="118" t="s">
        <v>35</v>
      </c>
      <c r="B854" s="120" t="s">
        <v>1014</v>
      </c>
      <c r="C854" s="71" t="s">
        <v>1001</v>
      </c>
      <c r="D854" s="76">
        <v>2.038</v>
      </c>
      <c r="E854" s="78" t="s">
        <v>876</v>
      </c>
    </row>
    <row r="855" spans="1:5" ht="25.5">
      <c r="A855" s="118" t="s">
        <v>35</v>
      </c>
      <c r="B855" s="120" t="s">
        <v>1015</v>
      </c>
      <c r="C855" s="71" t="s">
        <v>1003</v>
      </c>
      <c r="D855" s="76">
        <v>2.033</v>
      </c>
      <c r="E855" s="78" t="s">
        <v>876</v>
      </c>
    </row>
    <row r="856" spans="1:5" ht="15" customHeight="1">
      <c r="A856" s="118" t="s">
        <v>35</v>
      </c>
      <c r="B856" s="120" t="s">
        <v>1016</v>
      </c>
      <c r="C856" s="71" t="s">
        <v>999</v>
      </c>
      <c r="D856" s="76">
        <v>2.552</v>
      </c>
      <c r="E856" s="78" t="s">
        <v>1017</v>
      </c>
    </row>
    <row r="857" spans="1:5" ht="25.5">
      <c r="A857" s="118" t="s">
        <v>35</v>
      </c>
      <c r="B857" s="120" t="s">
        <v>1018</v>
      </c>
      <c r="C857" s="71" t="s">
        <v>1019</v>
      </c>
      <c r="D857" s="76">
        <v>26.56</v>
      </c>
      <c r="E857" s="78" t="s">
        <v>1020</v>
      </c>
    </row>
    <row r="858" spans="1:5" ht="25.5">
      <c r="A858" s="118" t="s">
        <v>35</v>
      </c>
      <c r="B858" s="120" t="s">
        <v>1021</v>
      </c>
      <c r="C858" s="71" t="s">
        <v>1022</v>
      </c>
      <c r="D858" s="76">
        <v>10.973</v>
      </c>
      <c r="E858" s="78" t="s">
        <v>101</v>
      </c>
    </row>
    <row r="859" spans="1:5" ht="25.5">
      <c r="A859" s="118" t="s">
        <v>35</v>
      </c>
      <c r="B859" s="120" t="s">
        <v>1009</v>
      </c>
      <c r="C859" s="71" t="s">
        <v>1003</v>
      </c>
      <c r="D859" s="76">
        <v>9</v>
      </c>
      <c r="E859" s="78" t="s">
        <v>252</v>
      </c>
    </row>
    <row r="860" spans="1:5" ht="15" customHeight="1">
      <c r="A860" s="118" t="s">
        <v>35</v>
      </c>
      <c r="B860" s="79" t="s">
        <v>1023</v>
      </c>
      <c r="C860" s="85" t="s">
        <v>1003</v>
      </c>
      <c r="D860" s="76">
        <v>15.682</v>
      </c>
      <c r="E860" s="78" t="s">
        <v>252</v>
      </c>
    </row>
    <row r="861" spans="1:5" s="3" customFormat="1" ht="14.25">
      <c r="A861" s="121" t="s">
        <v>1</v>
      </c>
      <c r="B861" s="122" t="s">
        <v>0</v>
      </c>
      <c r="C861" s="123" t="s">
        <v>1</v>
      </c>
      <c r="D861" s="83">
        <f>SUM(D840:D860)</f>
        <v>193.063</v>
      </c>
      <c r="E861" s="121" t="s">
        <v>1</v>
      </c>
    </row>
    <row r="862" spans="1:5" ht="15">
      <c r="A862" s="197" t="s">
        <v>380</v>
      </c>
      <c r="B862" s="197"/>
      <c r="C862" s="197"/>
      <c r="D862" s="197"/>
      <c r="E862" s="197"/>
    </row>
    <row r="863" spans="1:5" ht="15" customHeight="1">
      <c r="A863" s="29"/>
      <c r="B863" s="28" t="s">
        <v>377</v>
      </c>
      <c r="C863" s="29">
        <v>1</v>
      </c>
      <c r="D863" s="30">
        <v>48.64</v>
      </c>
      <c r="E863" s="56" t="s">
        <v>378</v>
      </c>
    </row>
    <row r="864" spans="1:5" ht="63.75">
      <c r="A864" s="124"/>
      <c r="B864" s="28" t="s">
        <v>95</v>
      </c>
      <c r="C864" s="31">
        <v>1</v>
      </c>
      <c r="D864" s="30">
        <v>1569.135</v>
      </c>
      <c r="E864" s="56" t="s">
        <v>96</v>
      </c>
    </row>
    <row r="865" spans="1:5" ht="15">
      <c r="A865" s="124"/>
      <c r="B865" s="28" t="s">
        <v>97</v>
      </c>
      <c r="C865" s="31">
        <v>3</v>
      </c>
      <c r="D865" s="30">
        <v>90</v>
      </c>
      <c r="E865" s="56" t="s">
        <v>98</v>
      </c>
    </row>
    <row r="866" spans="1:5" ht="15">
      <c r="A866" s="124"/>
      <c r="B866" s="27" t="s">
        <v>99</v>
      </c>
      <c r="C866" s="31">
        <v>3</v>
      </c>
      <c r="D866" s="125">
        <v>45</v>
      </c>
      <c r="E866" s="56" t="s">
        <v>98</v>
      </c>
    </row>
    <row r="867" spans="1:5" ht="15" customHeight="1">
      <c r="A867" s="124"/>
      <c r="B867" s="27" t="s">
        <v>100</v>
      </c>
      <c r="C867" s="31">
        <v>1</v>
      </c>
      <c r="D867" s="125">
        <v>15</v>
      </c>
      <c r="E867" s="56" t="s">
        <v>98</v>
      </c>
    </row>
    <row r="868" spans="1:5" ht="15">
      <c r="A868" s="126"/>
      <c r="B868" s="126" t="s">
        <v>1024</v>
      </c>
      <c r="C868" s="57">
        <v>2</v>
      </c>
      <c r="D868" s="125">
        <v>678.315</v>
      </c>
      <c r="E868" s="56" t="s">
        <v>98</v>
      </c>
    </row>
    <row r="869" spans="1:5" ht="15">
      <c r="A869" s="126"/>
      <c r="B869" s="126" t="s">
        <v>1025</v>
      </c>
      <c r="C869" s="57">
        <v>1</v>
      </c>
      <c r="D869" s="125">
        <v>394.64</v>
      </c>
      <c r="E869" s="60" t="s">
        <v>1026</v>
      </c>
    </row>
    <row r="870" spans="1:5" ht="15">
      <c r="A870" s="34" t="s">
        <v>1</v>
      </c>
      <c r="B870" s="127" t="s">
        <v>0</v>
      </c>
      <c r="C870" s="36" t="s">
        <v>1</v>
      </c>
      <c r="D870" s="128">
        <f>SUM(D863:D869)</f>
        <v>2840.73</v>
      </c>
      <c r="E870" s="34" t="s">
        <v>1</v>
      </c>
    </row>
    <row r="871" spans="1:5" ht="15" customHeight="1">
      <c r="A871" s="208" t="s">
        <v>355</v>
      </c>
      <c r="B871" s="208"/>
      <c r="C871" s="208"/>
      <c r="D871" s="208"/>
      <c r="E871" s="208"/>
    </row>
    <row r="872" spans="1:5" ht="15" customHeight="1">
      <c r="A872" s="118" t="s">
        <v>356</v>
      </c>
      <c r="B872" s="129" t="s">
        <v>357</v>
      </c>
      <c r="C872" s="130">
        <v>1</v>
      </c>
      <c r="D872" s="131">
        <v>13.29</v>
      </c>
      <c r="E872" s="206" t="s">
        <v>358</v>
      </c>
    </row>
    <row r="873" spans="1:5" ht="39">
      <c r="A873" s="118"/>
      <c r="B873" s="129" t="s">
        <v>359</v>
      </c>
      <c r="C873" s="130">
        <v>2</v>
      </c>
      <c r="D873" s="131">
        <v>23.56</v>
      </c>
      <c r="E873" s="206"/>
    </row>
    <row r="874" spans="1:5" ht="15">
      <c r="A874" s="118"/>
      <c r="B874" s="129" t="s">
        <v>360</v>
      </c>
      <c r="C874" s="130">
        <v>1</v>
      </c>
      <c r="D874" s="131">
        <v>6.15</v>
      </c>
      <c r="E874" s="206"/>
    </row>
    <row r="875" spans="1:5" ht="15">
      <c r="A875" s="118"/>
      <c r="B875" s="129" t="s">
        <v>1027</v>
      </c>
      <c r="C875" s="130">
        <v>1</v>
      </c>
      <c r="D875" s="131">
        <v>12.39</v>
      </c>
      <c r="E875" s="206" t="s">
        <v>1028</v>
      </c>
    </row>
    <row r="876" spans="1:5" ht="15">
      <c r="A876" s="118"/>
      <c r="B876" s="129" t="s">
        <v>1029</v>
      </c>
      <c r="C876" s="132">
        <v>1</v>
      </c>
      <c r="D876" s="131">
        <v>7.5</v>
      </c>
      <c r="E876" s="206"/>
    </row>
    <row r="877" spans="1:5" ht="15">
      <c r="A877" s="118"/>
      <c r="B877" s="120" t="s">
        <v>1030</v>
      </c>
      <c r="C877" s="132">
        <v>2</v>
      </c>
      <c r="D877" s="133">
        <v>17.3</v>
      </c>
      <c r="E877" s="131" t="s">
        <v>1031</v>
      </c>
    </row>
    <row r="878" spans="1:5" ht="15">
      <c r="A878" s="99" t="s">
        <v>1</v>
      </c>
      <c r="B878" s="134" t="s">
        <v>0</v>
      </c>
      <c r="C878" s="135" t="s">
        <v>1</v>
      </c>
      <c r="D878" s="136">
        <f>SUM(D872:D877)</f>
        <v>80.19</v>
      </c>
      <c r="E878" s="99" t="s">
        <v>1</v>
      </c>
    </row>
    <row r="879" spans="1:5" ht="15">
      <c r="A879" s="198" t="s">
        <v>382</v>
      </c>
      <c r="B879" s="198"/>
      <c r="C879" s="198"/>
      <c r="D879" s="198"/>
      <c r="E879" s="198"/>
    </row>
    <row r="880" spans="1:5" ht="15">
      <c r="A880" s="137" t="s">
        <v>30</v>
      </c>
      <c r="B880" s="138" t="s">
        <v>31</v>
      </c>
      <c r="C880" s="139">
        <v>1</v>
      </c>
      <c r="D880" s="140">
        <v>18</v>
      </c>
      <c r="E880" s="141" t="s">
        <v>32</v>
      </c>
    </row>
    <row r="881" spans="1:5" ht="15" customHeight="1">
      <c r="A881" s="137" t="s">
        <v>30</v>
      </c>
      <c r="B881" s="138" t="s">
        <v>33</v>
      </c>
      <c r="C881" s="139">
        <v>1</v>
      </c>
      <c r="D881" s="140">
        <v>15</v>
      </c>
      <c r="E881" s="142" t="s">
        <v>34</v>
      </c>
    </row>
    <row r="882" spans="1:5" ht="15">
      <c r="A882" s="137" t="s">
        <v>30</v>
      </c>
      <c r="B882" s="143" t="s">
        <v>776</v>
      </c>
      <c r="C882" s="144">
        <v>3</v>
      </c>
      <c r="D882" s="140">
        <v>22.5</v>
      </c>
      <c r="E882" s="142" t="s">
        <v>1032</v>
      </c>
    </row>
    <row r="883" spans="1:5" ht="15">
      <c r="A883" s="114" t="s">
        <v>1</v>
      </c>
      <c r="B883" s="115" t="s">
        <v>0</v>
      </c>
      <c r="C883" s="116" t="s">
        <v>1</v>
      </c>
      <c r="D883" s="117">
        <f>SUM(D880:D882)</f>
        <v>55.5</v>
      </c>
      <c r="E883" s="114" t="s">
        <v>1</v>
      </c>
    </row>
    <row r="884" spans="1:5" ht="15" customHeight="1">
      <c r="A884" s="198" t="s">
        <v>381</v>
      </c>
      <c r="B884" s="198"/>
      <c r="C884" s="198"/>
      <c r="D884" s="198"/>
      <c r="E884" s="198"/>
    </row>
    <row r="885" spans="1:5" s="5" customFormat="1" ht="15">
      <c r="A885" s="145"/>
      <c r="B885" s="146" t="s">
        <v>1033</v>
      </c>
      <c r="C885" s="147">
        <v>1</v>
      </c>
      <c r="D885" s="148">
        <v>23</v>
      </c>
      <c r="E885" s="149"/>
    </row>
    <row r="886" spans="1:5" s="5" customFormat="1" ht="15">
      <c r="A886" s="145"/>
      <c r="B886" s="129" t="s">
        <v>1034</v>
      </c>
      <c r="C886" s="150">
        <v>1</v>
      </c>
      <c r="D886" s="151">
        <v>6.2</v>
      </c>
      <c r="E886" s="131"/>
    </row>
    <row r="887" spans="1:5" s="5" customFormat="1" ht="15">
      <c r="A887" s="145"/>
      <c r="B887" s="152" t="s">
        <v>1035</v>
      </c>
      <c r="C887" s="150">
        <v>2</v>
      </c>
      <c r="D887" s="151">
        <f>(10800*2)/1000</f>
        <v>21.6</v>
      </c>
      <c r="E887" s="131"/>
    </row>
    <row r="888" spans="1:5" s="5" customFormat="1" ht="15">
      <c r="A888" s="145"/>
      <c r="B888" s="153" t="s">
        <v>1036</v>
      </c>
      <c r="C888" s="132">
        <v>1</v>
      </c>
      <c r="D888" s="151">
        <v>14.2</v>
      </c>
      <c r="E888" s="131"/>
    </row>
    <row r="889" spans="1:5" s="5" customFormat="1" ht="15">
      <c r="A889" s="99" t="s">
        <v>1</v>
      </c>
      <c r="B889" s="154" t="s">
        <v>0</v>
      </c>
      <c r="C889" s="135" t="s">
        <v>1</v>
      </c>
      <c r="D889" s="155">
        <f>SUM(D885:D888)</f>
        <v>65</v>
      </c>
      <c r="E889" s="99" t="s">
        <v>1</v>
      </c>
    </row>
    <row r="890" spans="1:5" ht="15" customHeight="1">
      <c r="A890" s="200" t="s">
        <v>61</v>
      </c>
      <c r="B890" s="200"/>
      <c r="C890" s="200"/>
      <c r="D890" s="200"/>
      <c r="E890" s="200"/>
    </row>
    <row r="891" spans="1:5" ht="15" customHeight="1">
      <c r="A891" s="152" t="s">
        <v>1047</v>
      </c>
      <c r="B891" s="152" t="s">
        <v>62</v>
      </c>
      <c r="C891" s="130">
        <v>2</v>
      </c>
      <c r="D891" s="152">
        <v>20.988</v>
      </c>
      <c r="E891" s="152" t="s">
        <v>63</v>
      </c>
    </row>
    <row r="892" spans="1:5" ht="15">
      <c r="A892" s="152" t="s">
        <v>1037</v>
      </c>
      <c r="B892" s="156" t="s">
        <v>1038</v>
      </c>
      <c r="C892" s="130">
        <v>3</v>
      </c>
      <c r="D892" s="157">
        <v>58.918</v>
      </c>
      <c r="E892" s="158" t="s">
        <v>1039</v>
      </c>
    </row>
    <row r="893" spans="1:5" ht="26.25">
      <c r="A893" s="129" t="s">
        <v>1040</v>
      </c>
      <c r="B893" s="156" t="s">
        <v>1041</v>
      </c>
      <c r="C893" s="130">
        <v>3</v>
      </c>
      <c r="D893" s="157">
        <v>22.35</v>
      </c>
      <c r="E893" s="158" t="s">
        <v>1042</v>
      </c>
    </row>
    <row r="894" spans="1:5" ht="15">
      <c r="A894" s="152" t="s">
        <v>1037</v>
      </c>
      <c r="B894" s="156" t="s">
        <v>1043</v>
      </c>
      <c r="C894" s="130">
        <v>8</v>
      </c>
      <c r="D894" s="157">
        <v>132.818</v>
      </c>
      <c r="E894" s="159" t="s">
        <v>1044</v>
      </c>
    </row>
    <row r="895" spans="1:5" ht="15">
      <c r="A895" s="152" t="s">
        <v>1037</v>
      </c>
      <c r="B895" s="100" t="s">
        <v>1045</v>
      </c>
      <c r="C895" s="130">
        <v>10</v>
      </c>
      <c r="D895" s="157">
        <v>118.424</v>
      </c>
      <c r="E895" s="158" t="s">
        <v>1046</v>
      </c>
    </row>
    <row r="896" spans="1:5" ht="15">
      <c r="A896" s="99" t="s">
        <v>1</v>
      </c>
      <c r="B896" s="115" t="s">
        <v>0</v>
      </c>
      <c r="C896" s="135" t="s">
        <v>1</v>
      </c>
      <c r="D896" s="131">
        <f>SUM(D891:D895)</f>
        <v>353.49800000000005</v>
      </c>
      <c r="E896" s="99" t="s">
        <v>1</v>
      </c>
    </row>
    <row r="897" spans="1:5" ht="15">
      <c r="A897" s="204" t="s">
        <v>379</v>
      </c>
      <c r="B897" s="204"/>
      <c r="C897" s="204"/>
      <c r="D897" s="204"/>
      <c r="E897" s="204"/>
    </row>
    <row r="898" spans="1:5" ht="26.25">
      <c r="A898" s="27" t="s">
        <v>379</v>
      </c>
      <c r="B898" s="27" t="s">
        <v>373</v>
      </c>
      <c r="C898" s="29">
        <v>1</v>
      </c>
      <c r="D898" s="160">
        <v>12.3</v>
      </c>
      <c r="E898" s="33" t="s">
        <v>374</v>
      </c>
    </row>
    <row r="899" spans="1:5" ht="26.25">
      <c r="A899" s="27" t="s">
        <v>379</v>
      </c>
      <c r="B899" s="27" t="s">
        <v>375</v>
      </c>
      <c r="C899" s="29">
        <v>2</v>
      </c>
      <c r="D899" s="160">
        <v>39.7</v>
      </c>
      <c r="E899" s="33" t="s">
        <v>376</v>
      </c>
    </row>
    <row r="900" spans="1:5" ht="15">
      <c r="A900" s="161" t="s">
        <v>1</v>
      </c>
      <c r="B900" s="35" t="s">
        <v>0</v>
      </c>
      <c r="C900" s="162" t="s">
        <v>1</v>
      </c>
      <c r="D900" s="163">
        <f>SUM(D898:D899)</f>
        <v>52</v>
      </c>
      <c r="E900" s="161" t="s">
        <v>1</v>
      </c>
    </row>
    <row r="901" spans="1:5" ht="15">
      <c r="A901" s="193" t="s">
        <v>66</v>
      </c>
      <c r="B901" s="193"/>
      <c r="C901" s="193"/>
      <c r="D901" s="193"/>
      <c r="E901" s="193"/>
    </row>
    <row r="902" spans="1:5" ht="15">
      <c r="A902" s="164" t="s">
        <v>67</v>
      </c>
      <c r="B902" s="24" t="s">
        <v>64</v>
      </c>
      <c r="C902" s="25">
        <v>8</v>
      </c>
      <c r="D902" s="26">
        <v>150</v>
      </c>
      <c r="E902" s="165" t="s">
        <v>65</v>
      </c>
    </row>
    <row r="903" spans="1:5" ht="15">
      <c r="A903" s="164" t="s">
        <v>67</v>
      </c>
      <c r="B903" s="24" t="s">
        <v>1056</v>
      </c>
      <c r="C903" s="25">
        <v>1</v>
      </c>
      <c r="D903" s="26">
        <v>18.46</v>
      </c>
      <c r="E903" s="165" t="s">
        <v>65</v>
      </c>
    </row>
    <row r="904" spans="1:5" ht="15">
      <c r="A904" s="164" t="s">
        <v>67</v>
      </c>
      <c r="B904" s="24" t="s">
        <v>1057</v>
      </c>
      <c r="C904" s="25">
        <v>2</v>
      </c>
      <c r="D904" s="26">
        <v>12.04</v>
      </c>
      <c r="E904" s="165" t="s">
        <v>65</v>
      </c>
    </row>
    <row r="905" spans="1:5" ht="15">
      <c r="A905" s="114" t="s">
        <v>1</v>
      </c>
      <c r="B905" s="115" t="s">
        <v>0</v>
      </c>
      <c r="C905" s="116" t="s">
        <v>1</v>
      </c>
      <c r="D905" s="117">
        <f>SUM(D902:D904)</f>
        <v>180.5</v>
      </c>
      <c r="E905" s="161" t="s">
        <v>1</v>
      </c>
    </row>
    <row r="906" spans="1:5" ht="15">
      <c r="A906" s="207" t="s">
        <v>366</v>
      </c>
      <c r="B906" s="207"/>
      <c r="C906" s="207"/>
      <c r="D906" s="207"/>
      <c r="E906" s="207"/>
    </row>
    <row r="907" spans="1:5" s="10" customFormat="1" ht="51">
      <c r="A907" s="100" t="s">
        <v>367</v>
      </c>
      <c r="B907" s="100" t="s">
        <v>368</v>
      </c>
      <c r="C907" s="101">
        <v>2</v>
      </c>
      <c r="D907" s="102">
        <v>30.782</v>
      </c>
      <c r="E907" s="103" t="s">
        <v>369</v>
      </c>
    </row>
    <row r="908" spans="1:5" s="10" customFormat="1" ht="12.75">
      <c r="A908" s="166"/>
      <c r="B908" s="166"/>
      <c r="C908" s="167"/>
      <c r="D908" s="168"/>
      <c r="E908" s="169"/>
    </row>
    <row r="909" spans="1:5" s="10" customFormat="1" ht="51">
      <c r="A909" s="100" t="s">
        <v>367</v>
      </c>
      <c r="B909" s="100" t="s">
        <v>370</v>
      </c>
      <c r="C909" s="150">
        <v>2</v>
      </c>
      <c r="D909" s="133">
        <v>12.218</v>
      </c>
      <c r="E909" s="170" t="s">
        <v>371</v>
      </c>
    </row>
    <row r="910" spans="1:5" s="10" customFormat="1" ht="12.75">
      <c r="A910" s="34" t="s">
        <v>1</v>
      </c>
      <c r="B910" s="154" t="s">
        <v>0</v>
      </c>
      <c r="C910" s="135" t="s">
        <v>1</v>
      </c>
      <c r="D910" s="171">
        <f>SUM(D907:D909)</f>
        <v>43</v>
      </c>
      <c r="E910" s="34" t="s">
        <v>1</v>
      </c>
    </row>
    <row r="911" spans="1:5" ht="15">
      <c r="A911" s="193" t="s">
        <v>12</v>
      </c>
      <c r="B911" s="193"/>
      <c r="C911" s="193"/>
      <c r="D911" s="193"/>
      <c r="E911" s="193"/>
    </row>
    <row r="912" spans="1:5" ht="15">
      <c r="A912" s="194" t="s">
        <v>13</v>
      </c>
      <c r="B912" s="24" t="s">
        <v>14</v>
      </c>
      <c r="C912" s="172">
        <v>2</v>
      </c>
      <c r="D912" s="173">
        <v>45.96</v>
      </c>
      <c r="E912" s="196" t="s">
        <v>15</v>
      </c>
    </row>
    <row r="913" spans="1:5" ht="15">
      <c r="A913" s="194"/>
      <c r="B913" s="24" t="s">
        <v>16</v>
      </c>
      <c r="C913" s="172">
        <v>1</v>
      </c>
      <c r="D913" s="174">
        <v>14.038</v>
      </c>
      <c r="E913" s="196"/>
    </row>
    <row r="914" spans="1:5" ht="15">
      <c r="A914" s="175" t="s">
        <v>1</v>
      </c>
      <c r="B914" s="115" t="s">
        <v>0</v>
      </c>
      <c r="C914" s="176" t="s">
        <v>1</v>
      </c>
      <c r="D914" s="177">
        <f>SUM(D912:D913)</f>
        <v>59.998000000000005</v>
      </c>
      <c r="E914" s="175" t="s">
        <v>1</v>
      </c>
    </row>
    <row r="915" spans="1:5" ht="15">
      <c r="A915" s="193" t="s">
        <v>10</v>
      </c>
      <c r="B915" s="193"/>
      <c r="C915" s="193"/>
      <c r="D915" s="193"/>
      <c r="E915" s="193"/>
    </row>
    <row r="916" spans="1:5" s="21" customFormat="1" ht="15">
      <c r="A916" s="178" t="s">
        <v>106</v>
      </c>
      <c r="B916" s="178" t="s">
        <v>107</v>
      </c>
      <c r="C916" s="179">
        <v>48</v>
      </c>
      <c r="D916" s="180">
        <v>69.96</v>
      </c>
      <c r="E916" s="181" t="s">
        <v>9</v>
      </c>
    </row>
    <row r="917" spans="1:5" s="21" customFormat="1" ht="15">
      <c r="A917" s="178" t="s">
        <v>106</v>
      </c>
      <c r="B917" s="178" t="s">
        <v>107</v>
      </c>
      <c r="C917" s="179">
        <v>59</v>
      </c>
      <c r="D917" s="180">
        <v>99.955</v>
      </c>
      <c r="E917" s="181" t="s">
        <v>9</v>
      </c>
    </row>
    <row r="918" spans="1:5" s="22" customFormat="1" ht="14.25">
      <c r="A918" s="182" t="s">
        <v>1</v>
      </c>
      <c r="B918" s="182" t="s">
        <v>0</v>
      </c>
      <c r="C918" s="183" t="s">
        <v>1</v>
      </c>
      <c r="D918" s="184">
        <v>169.915</v>
      </c>
      <c r="E918" s="185" t="s">
        <v>1</v>
      </c>
    </row>
    <row r="919" spans="1:5" ht="15">
      <c r="A919" s="193" t="s">
        <v>177</v>
      </c>
      <c r="B919" s="193"/>
      <c r="C919" s="193"/>
      <c r="D919" s="193"/>
      <c r="E919" s="193"/>
    </row>
    <row r="920" spans="1:5" s="13" customFormat="1" ht="15">
      <c r="A920" s="70" t="s">
        <v>1048</v>
      </c>
      <c r="B920" s="70" t="s">
        <v>22</v>
      </c>
      <c r="C920" s="71">
        <v>2</v>
      </c>
      <c r="D920" s="157">
        <v>16.3</v>
      </c>
      <c r="E920" s="119" t="s">
        <v>23</v>
      </c>
    </row>
    <row r="921" spans="1:5" s="13" customFormat="1" ht="15">
      <c r="A921" s="70" t="s">
        <v>1048</v>
      </c>
      <c r="B921" s="70" t="s">
        <v>22</v>
      </c>
      <c r="C921" s="71">
        <v>2</v>
      </c>
      <c r="D921" s="157">
        <v>6.6</v>
      </c>
      <c r="E921" s="119" t="s">
        <v>23</v>
      </c>
    </row>
    <row r="922" spans="1:5" s="13" customFormat="1" ht="15">
      <c r="A922" s="70" t="s">
        <v>1048</v>
      </c>
      <c r="B922" s="79" t="s">
        <v>24</v>
      </c>
      <c r="C922" s="85">
        <v>2</v>
      </c>
      <c r="D922" s="157">
        <v>44.288</v>
      </c>
      <c r="E922" s="78" t="s">
        <v>25</v>
      </c>
    </row>
    <row r="923" spans="1:5" s="13" customFormat="1" ht="15">
      <c r="A923" s="70" t="s">
        <v>1048</v>
      </c>
      <c r="B923" s="70" t="s">
        <v>22</v>
      </c>
      <c r="C923" s="85">
        <v>1</v>
      </c>
      <c r="D923" s="157">
        <v>10</v>
      </c>
      <c r="E923" s="78" t="s">
        <v>25</v>
      </c>
    </row>
    <row r="924" spans="1:5" s="13" customFormat="1" ht="15">
      <c r="A924" s="70" t="s">
        <v>1048</v>
      </c>
      <c r="B924" s="70" t="s">
        <v>26</v>
      </c>
      <c r="C924" s="71">
        <v>1</v>
      </c>
      <c r="D924" s="157">
        <v>6.4</v>
      </c>
      <c r="E924" s="78" t="s">
        <v>25</v>
      </c>
    </row>
    <row r="925" spans="1:5" s="13" customFormat="1" ht="15">
      <c r="A925" s="70" t="s">
        <v>1048</v>
      </c>
      <c r="B925" s="70" t="s">
        <v>22</v>
      </c>
      <c r="C925" s="71">
        <v>1</v>
      </c>
      <c r="D925" s="157">
        <v>11.45</v>
      </c>
      <c r="E925" s="119" t="s">
        <v>23</v>
      </c>
    </row>
    <row r="926" spans="1:5" s="13" customFormat="1" ht="15">
      <c r="A926" s="70" t="s">
        <v>1048</v>
      </c>
      <c r="B926" s="70" t="s">
        <v>598</v>
      </c>
      <c r="C926" s="85">
        <v>1</v>
      </c>
      <c r="D926" s="157">
        <v>6.6</v>
      </c>
      <c r="E926" s="78" t="s">
        <v>1049</v>
      </c>
    </row>
    <row r="927" spans="1:5" s="13" customFormat="1" ht="15">
      <c r="A927" s="70" t="s">
        <v>1048</v>
      </c>
      <c r="B927" s="70" t="s">
        <v>333</v>
      </c>
      <c r="C927" s="85">
        <v>1</v>
      </c>
      <c r="D927" s="157">
        <v>16.499</v>
      </c>
      <c r="E927" s="78" t="s">
        <v>197</v>
      </c>
    </row>
    <row r="928" spans="1:5" s="13" customFormat="1" ht="15">
      <c r="A928" s="70" t="s">
        <v>1048</v>
      </c>
      <c r="B928" s="70" t="s">
        <v>1050</v>
      </c>
      <c r="C928" s="71">
        <v>1</v>
      </c>
      <c r="D928" s="157">
        <v>19.2</v>
      </c>
      <c r="E928" s="78" t="s">
        <v>197</v>
      </c>
    </row>
    <row r="929" spans="1:5" s="13" customFormat="1" ht="15">
      <c r="A929" s="70" t="s">
        <v>1048</v>
      </c>
      <c r="B929" s="70" t="s">
        <v>776</v>
      </c>
      <c r="C929" s="71">
        <v>1</v>
      </c>
      <c r="D929" s="157">
        <v>12.8</v>
      </c>
      <c r="E929" s="78" t="s">
        <v>197</v>
      </c>
    </row>
    <row r="930" spans="1:5" s="13" customFormat="1" ht="15">
      <c r="A930" s="70" t="s">
        <v>1048</v>
      </c>
      <c r="B930" s="70" t="s">
        <v>109</v>
      </c>
      <c r="C930" s="71">
        <v>3</v>
      </c>
      <c r="D930" s="157">
        <v>18.3</v>
      </c>
      <c r="E930" s="78" t="s">
        <v>197</v>
      </c>
    </row>
    <row r="931" spans="1:5" s="13" customFormat="1" ht="15">
      <c r="A931" s="70" t="s">
        <v>1048</v>
      </c>
      <c r="B931" s="70" t="s">
        <v>22</v>
      </c>
      <c r="C931" s="85">
        <v>1</v>
      </c>
      <c r="D931" s="157">
        <v>6.499</v>
      </c>
      <c r="E931" s="78" t="s">
        <v>197</v>
      </c>
    </row>
    <row r="932" spans="1:5" ht="15">
      <c r="A932" s="135" t="s">
        <v>1</v>
      </c>
      <c r="B932" s="134" t="s">
        <v>0</v>
      </c>
      <c r="C932" s="135" t="s">
        <v>1</v>
      </c>
      <c r="D932" s="186">
        <f>SUM(D920:D931)</f>
        <v>174.936</v>
      </c>
      <c r="E932" s="135" t="s">
        <v>1</v>
      </c>
    </row>
    <row r="933" spans="1:5" ht="15">
      <c r="A933" s="204" t="s">
        <v>27</v>
      </c>
      <c r="B933" s="204"/>
      <c r="C933" s="204"/>
      <c r="D933" s="204"/>
      <c r="E933" s="204"/>
    </row>
    <row r="934" spans="1:5" s="10" customFormat="1" ht="12.75">
      <c r="A934" s="203" t="s">
        <v>27</v>
      </c>
      <c r="B934" s="153" t="s">
        <v>108</v>
      </c>
      <c r="C934" s="130">
        <v>6</v>
      </c>
      <c r="D934" s="157">
        <v>88.43</v>
      </c>
      <c r="E934" s="187" t="s">
        <v>15</v>
      </c>
    </row>
    <row r="935" spans="1:5" s="10" customFormat="1" ht="12.75">
      <c r="A935" s="203"/>
      <c r="B935" s="188" t="s">
        <v>28</v>
      </c>
      <c r="C935" s="130">
        <v>5</v>
      </c>
      <c r="D935" s="157">
        <v>47.5</v>
      </c>
      <c r="E935" s="187" t="s">
        <v>15</v>
      </c>
    </row>
    <row r="936" spans="1:5" s="10" customFormat="1" ht="12.75">
      <c r="A936" s="203"/>
      <c r="B936" s="153" t="s">
        <v>1051</v>
      </c>
      <c r="C936" s="130">
        <v>8</v>
      </c>
      <c r="D936" s="157">
        <f>60.3+35.78</f>
        <v>96.08</v>
      </c>
      <c r="E936" s="187" t="s">
        <v>110</v>
      </c>
    </row>
    <row r="937" spans="1:5" s="10" customFormat="1" ht="12.75">
      <c r="A937" s="189"/>
      <c r="B937" s="153" t="s">
        <v>1052</v>
      </c>
      <c r="C937" s="190">
        <v>5</v>
      </c>
      <c r="D937" s="125">
        <v>71.8</v>
      </c>
      <c r="E937" s="187" t="s">
        <v>111</v>
      </c>
    </row>
    <row r="938" spans="1:5" s="10" customFormat="1" ht="12.75">
      <c r="A938" s="189"/>
      <c r="B938" s="189" t="s">
        <v>1053</v>
      </c>
      <c r="C938" s="190">
        <v>1</v>
      </c>
      <c r="D938" s="125">
        <v>15.6</v>
      </c>
      <c r="E938" s="187" t="s">
        <v>1054</v>
      </c>
    </row>
    <row r="939" spans="1:5" s="14" customFormat="1" ht="12.75">
      <c r="A939" s="34" t="s">
        <v>1</v>
      </c>
      <c r="B939" s="191" t="s">
        <v>0</v>
      </c>
      <c r="C939" s="36" t="s">
        <v>1</v>
      </c>
      <c r="D939" s="128">
        <f>SUM(D934:D938)</f>
        <v>319.41</v>
      </c>
      <c r="E939" s="34" t="s">
        <v>1</v>
      </c>
    </row>
  </sheetData>
  <sheetProtection/>
  <mergeCells count="38">
    <mergeCell ref="A934:A936"/>
    <mergeCell ref="A558:E558"/>
    <mergeCell ref="A830:A833"/>
    <mergeCell ref="E872:E874"/>
    <mergeCell ref="E875:E876"/>
    <mergeCell ref="A933:E933"/>
    <mergeCell ref="A646:E646"/>
    <mergeCell ref="A708:E708"/>
    <mergeCell ref="A871:E871"/>
    <mergeCell ref="A744:E744"/>
    <mergeCell ref="A906:E906"/>
    <mergeCell ref="A897:E897"/>
    <mergeCell ref="A839:E839"/>
    <mergeCell ref="A835:E835"/>
    <mergeCell ref="A901:E901"/>
    <mergeCell ref="A919:E919"/>
    <mergeCell ref="A890:E890"/>
    <mergeCell ref="A666:E666"/>
    <mergeCell ref="A677:E677"/>
    <mergeCell ref="A710:A717"/>
    <mergeCell ref="A718:A727"/>
    <mergeCell ref="A730:A738"/>
    <mergeCell ref="A915:E915"/>
    <mergeCell ref="A3:E3"/>
    <mergeCell ref="D4:D5"/>
    <mergeCell ref="A4:A5"/>
    <mergeCell ref="B4:B5"/>
    <mergeCell ref="C4:C5"/>
    <mergeCell ref="E4:E5"/>
    <mergeCell ref="A6:E6"/>
    <mergeCell ref="A911:E911"/>
    <mergeCell ref="A912:A913"/>
    <mergeCell ref="E912:E913"/>
    <mergeCell ref="A862:E862"/>
    <mergeCell ref="A829:E829"/>
    <mergeCell ref="A879:E879"/>
    <mergeCell ref="A22:E22"/>
    <mergeCell ref="A884:E884"/>
  </mergeCells>
  <printOptions/>
  <pageMargins left="0.7874015748031497" right="0.3937007874015748" top="0.3937007874015748" bottom="0.3937007874015748" header="0.4724409448818898" footer="0.31496062992125984"/>
  <pageSetup fitToHeight="1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User_455</dc:creator>
  <cp:keywords/>
  <dc:description/>
  <cp:lastModifiedBy>User_452d</cp:lastModifiedBy>
  <cp:lastPrinted>2020-02-20T13:49:13Z</cp:lastPrinted>
  <dcterms:created xsi:type="dcterms:W3CDTF">2018-03-12T15:49:06Z</dcterms:created>
  <dcterms:modified xsi:type="dcterms:W3CDTF">2020-03-02T12:00:40Z</dcterms:modified>
  <cp:category/>
  <cp:version/>
  <cp:contentType/>
  <cp:contentStatus/>
</cp:coreProperties>
</file>